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 tabRatio="784" activeTab="2"/>
  </bookViews>
  <sheets>
    <sheet name="Серп 2021" sheetId="36" r:id="rId1"/>
    <sheet name="Мест 2021" sheetId="38" r:id="rId2"/>
    <sheet name="ПИТ 2021всего" sheetId="39" r:id="rId3"/>
  </sheets>
  <calcPr calcId="162913" refMode="R1C1"/>
</workbook>
</file>

<file path=xl/calcChain.xml><?xml version="1.0" encoding="utf-8"?>
<calcChain xmlns="http://schemas.openxmlformats.org/spreadsheetml/2006/main">
  <c r="E18" i="38" l="1"/>
  <c r="E17" i="38"/>
  <c r="E16" i="38"/>
  <c r="E15" i="38" l="1"/>
  <c r="C18" i="38"/>
  <c r="C17" i="38"/>
  <c r="C16" i="38"/>
  <c r="C15" i="38"/>
  <c r="E12" i="38" l="1"/>
  <c r="E11" i="38"/>
  <c r="E10" i="38"/>
  <c r="E9" i="38"/>
  <c r="E8" i="38"/>
  <c r="E8" i="39" l="1"/>
  <c r="H8" i="39"/>
  <c r="E9" i="39"/>
  <c r="H9" i="39"/>
  <c r="E10" i="39"/>
  <c r="H10" i="39"/>
  <c r="E11" i="39"/>
  <c r="H11" i="39"/>
  <c r="E12" i="39"/>
  <c r="H12" i="39"/>
  <c r="C13" i="39"/>
  <c r="E13" i="39"/>
  <c r="G13" i="39"/>
  <c r="H13" i="39"/>
  <c r="I13" i="39"/>
  <c r="C14" i="39"/>
  <c r="E14" i="39"/>
  <c r="G14" i="39"/>
  <c r="H14" i="39"/>
  <c r="I14" i="39"/>
  <c r="C15" i="39"/>
  <c r="E15" i="39"/>
  <c r="G15" i="39"/>
  <c r="H15" i="39"/>
  <c r="C16" i="39"/>
  <c r="E16" i="39"/>
  <c r="H16" i="39"/>
  <c r="C17" i="39"/>
  <c r="E17" i="39"/>
  <c r="G17" i="39"/>
  <c r="H17" i="39"/>
  <c r="C18" i="39"/>
  <c r="E18" i="39"/>
  <c r="G18" i="39"/>
  <c r="H18" i="39"/>
  <c r="G18" i="36"/>
  <c r="I18" i="36" s="1"/>
  <c r="G17" i="36"/>
  <c r="I17" i="36" s="1"/>
  <c r="G16" i="36"/>
  <c r="I16" i="36" s="1"/>
  <c r="G15" i="36"/>
  <c r="I15" i="36"/>
  <c r="I18" i="38"/>
  <c r="I18" i="39" s="1"/>
  <c r="I17" i="38"/>
  <c r="I16" i="38"/>
  <c r="I15" i="38"/>
  <c r="I15" i="39" s="1"/>
  <c r="G12" i="36"/>
  <c r="I12" i="36" s="1"/>
  <c r="G11" i="36"/>
  <c r="G11" i="39" s="1"/>
  <c r="G10" i="36"/>
  <c r="I10" i="36" s="1"/>
  <c r="G9" i="36"/>
  <c r="G9" i="39" s="1"/>
  <c r="G8" i="36"/>
  <c r="I8" i="36" s="1"/>
  <c r="C12" i="38"/>
  <c r="C12" i="39" s="1"/>
  <c r="C11" i="38"/>
  <c r="C11" i="39" s="1"/>
  <c r="C10" i="38"/>
  <c r="C10" i="39" s="1"/>
  <c r="C9" i="38"/>
  <c r="C9" i="39" s="1"/>
  <c r="E7" i="38"/>
  <c r="C8" i="38"/>
  <c r="I8" i="38" s="1"/>
  <c r="G10" i="39" l="1"/>
  <c r="I8" i="39"/>
  <c r="I11" i="36"/>
  <c r="I16" i="39"/>
  <c r="G12" i="39"/>
  <c r="G8" i="39"/>
  <c r="G16" i="39"/>
  <c r="I9" i="36"/>
  <c r="I17" i="39"/>
  <c r="I11" i="38"/>
  <c r="I9" i="38"/>
  <c r="I10" i="38"/>
  <c r="I10" i="39" s="1"/>
  <c r="I12" i="38"/>
  <c r="I12" i="39" s="1"/>
  <c r="C8" i="39"/>
  <c r="E7" i="39"/>
  <c r="E19" i="39" s="1"/>
  <c r="G7" i="39"/>
  <c r="H7" i="39"/>
  <c r="C7" i="38"/>
  <c r="C7" i="39" s="1"/>
  <c r="G7" i="36"/>
  <c r="I7" i="36" s="1"/>
  <c r="H19" i="38"/>
  <c r="G19" i="38"/>
  <c r="C19" i="38"/>
  <c r="E19" i="36"/>
  <c r="C19" i="36"/>
  <c r="I11" i="39" l="1"/>
  <c r="I9" i="39"/>
  <c r="I7" i="38"/>
  <c r="I7" i="39" s="1"/>
  <c r="G19" i="39"/>
  <c r="C19" i="39"/>
  <c r="G19" i="36"/>
  <c r="I19" i="39"/>
  <c r="E19" i="38"/>
  <c r="I19" i="38" s="1"/>
  <c r="I19" i="36"/>
</calcChain>
</file>

<file path=xl/sharedStrings.xml><?xml version="1.0" encoding="utf-8"?>
<sst xmlns="http://schemas.openxmlformats.org/spreadsheetml/2006/main" count="156" uniqueCount="43">
  <si>
    <t>Месяц</t>
  </si>
  <si>
    <t>тенге</t>
  </si>
  <si>
    <t>сумма</t>
  </si>
  <si>
    <t>итого</t>
  </si>
  <si>
    <t>I</t>
  </si>
  <si>
    <t>II</t>
  </si>
  <si>
    <t>III</t>
  </si>
  <si>
    <t>IV</t>
  </si>
  <si>
    <t>V</t>
  </si>
  <si>
    <t>VI</t>
  </si>
  <si>
    <t>Итого</t>
  </si>
  <si>
    <t>VII</t>
  </si>
  <si>
    <t>VIII</t>
  </si>
  <si>
    <t>IX</t>
  </si>
  <si>
    <t>X</t>
  </si>
  <si>
    <t>XI</t>
  </si>
  <si>
    <t>XII</t>
  </si>
  <si>
    <t>Директор:</t>
  </si>
  <si>
    <t>Многодетная семья</t>
  </si>
  <si>
    <t>Расчет  бюджетных средств на питание</t>
  </si>
  <si>
    <t>Гл.бух :</t>
  </si>
  <si>
    <t>Инвалиды</t>
  </si>
  <si>
    <t>Байтлесова А.У.</t>
  </si>
  <si>
    <t>Алимбеков С.А</t>
  </si>
  <si>
    <t>Сироты</t>
  </si>
  <si>
    <t>примечание</t>
  </si>
  <si>
    <t>кол-во чел</t>
  </si>
  <si>
    <t xml:space="preserve">              по НОУ "Высший инженерно-технологический колледж"    </t>
  </si>
  <si>
    <t xml:space="preserve">                  на 2021 год                                                  Местный бюджет</t>
  </si>
  <si>
    <t xml:space="preserve">                                                    на 2021 год                                                         Серпин</t>
  </si>
  <si>
    <t>на 2021 год                                        (Местный бюджет+Серпин)</t>
  </si>
  <si>
    <t>7*365*30</t>
  </si>
  <si>
    <t>7*365*31</t>
  </si>
  <si>
    <t>4 х 912 х 31</t>
  </si>
  <si>
    <t>4 х 912 х 30</t>
  </si>
  <si>
    <t>6 х 912 х 31</t>
  </si>
  <si>
    <t>4 х 912 х 14</t>
  </si>
  <si>
    <t>7*365*14</t>
  </si>
  <si>
    <t>1*365*31</t>
  </si>
  <si>
    <t>1*365*30</t>
  </si>
  <si>
    <t>5 х 912 х 14</t>
  </si>
  <si>
    <t>6 х 912 х 30</t>
  </si>
  <si>
    <t>5 х 912 х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</si>
</sst>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23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Border="1"/>
    <xf numFmtId="0" fontId="2" fillId="2" borderId="0" xfId="0" applyNumberFormat="1" applyFont="1" applyFill="1" applyBorder="1" applyAlignment="1"/>
    <xf numFmtId="49" fontId="2" fillId="2" borderId="0" xfId="0" applyNumberFormat="1" applyFont="1" applyFill="1" applyBorder="1" applyAlignment="1"/>
    <xf numFmtId="0" fontId="2" fillId="0" borderId="0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49" fontId="9" fillId="2" borderId="3" xfId="0" applyNumberFormat="1" applyFont="1" applyFill="1" applyBorder="1" applyAlignment="1"/>
    <xf numFmtId="0" fontId="9" fillId="2" borderId="3" xfId="0" applyNumberFormat="1" applyFont="1" applyFill="1" applyBorder="1" applyAlignment="1"/>
    <xf numFmtId="0" fontId="9" fillId="0" borderId="3" xfId="0" applyFont="1" applyBorder="1" applyAlignment="1">
      <alignment vertical="center"/>
    </xf>
    <xf numFmtId="49" fontId="9" fillId="2" borderId="3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/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9" fillId="2" borderId="0" xfId="0" applyNumberFormat="1" applyFont="1" applyFill="1" applyBorder="1" applyAlignment="1"/>
    <xf numFmtId="49" fontId="9" fillId="2" borderId="0" xfId="0" applyNumberFormat="1" applyFont="1" applyFill="1" applyBorder="1" applyAlignment="1"/>
    <xf numFmtId="0" fontId="9" fillId="0" borderId="0" xfId="0" applyFont="1" applyBorder="1" applyAlignment="1"/>
    <xf numFmtId="0" fontId="0" fillId="0" borderId="3" xfId="0" applyBorder="1"/>
    <xf numFmtId="0" fontId="8" fillId="2" borderId="3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wrapText="1"/>
    </xf>
    <xf numFmtId="0" fontId="10" fillId="0" borderId="0" xfId="0" applyFont="1"/>
    <xf numFmtId="164" fontId="11" fillId="0" borderId="0" xfId="0" applyNumberFormat="1" applyFont="1" applyAlignment="1">
      <alignment horizontal="left"/>
    </xf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16" fillId="0" borderId="0" xfId="0" applyFont="1"/>
    <xf numFmtId="0" fontId="21" fillId="0" borderId="0" xfId="0" applyFont="1"/>
    <xf numFmtId="0" fontId="22" fillId="0" borderId="0" xfId="0" applyFont="1"/>
    <xf numFmtId="0" fontId="8" fillId="0" borderId="0" xfId="0" applyFont="1" applyBorder="1" applyAlignment="1"/>
    <xf numFmtId="164" fontId="22" fillId="0" borderId="0" xfId="0" applyNumberFormat="1" applyFont="1"/>
    <xf numFmtId="0" fontId="14" fillId="0" borderId="0" xfId="0" applyFont="1" applyBorder="1"/>
    <xf numFmtId="0" fontId="10" fillId="0" borderId="3" xfId="0" applyFont="1" applyBorder="1"/>
    <xf numFmtId="0" fontId="6" fillId="0" borderId="0" xfId="0" applyFont="1" applyAlignment="1">
      <alignment horizontal="center"/>
    </xf>
    <xf numFmtId="164" fontId="16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6" fillId="0" borderId="0" xfId="0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21" sqref="A21:XFD24"/>
    </sheetView>
  </sheetViews>
  <sheetFormatPr defaultRowHeight="15" x14ac:dyDescent="0.25"/>
  <cols>
    <col min="1" max="1" width="5.42578125" customWidth="1"/>
    <col min="2" max="2" width="13.140625" customWidth="1"/>
    <col min="3" max="3" width="10.28515625" customWidth="1"/>
    <col min="4" max="4" width="12.140625" customWidth="1"/>
    <col min="5" max="5" width="9.5703125" customWidth="1"/>
    <col min="6" max="6" width="20.5703125" customWidth="1"/>
    <col min="7" max="7" width="14.5703125" customWidth="1"/>
    <col min="8" max="8" width="8.7109375" customWidth="1"/>
    <col min="9" max="9" width="16.140625" style="34" customWidth="1"/>
    <col min="10" max="10" width="19.85546875" style="34" customWidth="1"/>
    <col min="11" max="11" width="9.140625" style="34"/>
    <col min="14" max="14" width="13.28515625" bestFit="1" customWidth="1"/>
  </cols>
  <sheetData>
    <row r="1" spans="1:14" ht="20.25" x14ac:dyDescent="0.3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</row>
    <row r="2" spans="1:14" ht="18.75" x14ac:dyDescent="0.3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</row>
    <row r="3" spans="1:14" ht="20.25" x14ac:dyDescent="0.3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</row>
    <row r="4" spans="1:14" x14ac:dyDescent="0.25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</row>
    <row r="5" spans="1:14" x14ac:dyDescent="0.25">
      <c r="A5" s="7"/>
      <c r="B5" s="59"/>
      <c r="C5" s="60"/>
      <c r="D5" s="60"/>
      <c r="E5" s="60"/>
      <c r="F5" s="60"/>
      <c r="G5" s="61"/>
      <c r="H5" s="59" t="s">
        <v>10</v>
      </c>
      <c r="I5" s="62"/>
      <c r="J5" s="9"/>
      <c r="N5" s="3"/>
    </row>
    <row r="6" spans="1:14" ht="28.5" x14ac:dyDescent="0.25">
      <c r="A6" s="10" t="s">
        <v>0</v>
      </c>
      <c r="B6" s="8" t="s">
        <v>21</v>
      </c>
      <c r="C6" s="8" t="s">
        <v>2</v>
      </c>
      <c r="D6" s="8" t="s">
        <v>24</v>
      </c>
      <c r="E6" s="8" t="s">
        <v>2</v>
      </c>
      <c r="F6" s="11" t="s">
        <v>18</v>
      </c>
      <c r="G6" s="11" t="s">
        <v>2</v>
      </c>
      <c r="H6" s="28" t="s">
        <v>26</v>
      </c>
      <c r="I6" s="11" t="s">
        <v>2</v>
      </c>
      <c r="J6" s="11" t="s">
        <v>25</v>
      </c>
      <c r="N6" s="4"/>
    </row>
    <row r="7" spans="1:14" ht="15.75" x14ac:dyDescent="0.25">
      <c r="A7" s="12" t="s">
        <v>4</v>
      </c>
      <c r="B7" s="13"/>
      <c r="C7" s="31"/>
      <c r="D7" s="13"/>
      <c r="E7" s="31"/>
      <c r="F7" s="17" t="s">
        <v>32</v>
      </c>
      <c r="G7" s="30">
        <f>7*365*31</f>
        <v>79205</v>
      </c>
      <c r="H7" s="13">
        <v>7</v>
      </c>
      <c r="I7" s="30">
        <f t="shared" ref="I7:I12" si="0">C7+E7+G7</f>
        <v>79205</v>
      </c>
      <c r="J7" s="14"/>
      <c r="N7" s="4"/>
    </row>
    <row r="8" spans="1:14" ht="15.75" x14ac:dyDescent="0.25">
      <c r="A8" s="16" t="s">
        <v>5</v>
      </c>
      <c r="B8" s="13"/>
      <c r="C8" s="31"/>
      <c r="D8" s="13"/>
      <c r="E8" s="13"/>
      <c r="F8" s="17" t="s">
        <v>37</v>
      </c>
      <c r="G8" s="30">
        <f>7*365*14</f>
        <v>35770</v>
      </c>
      <c r="H8" s="13">
        <v>7</v>
      </c>
      <c r="I8" s="30">
        <f t="shared" si="0"/>
        <v>35770</v>
      </c>
      <c r="J8" s="14"/>
      <c r="N8" s="4"/>
    </row>
    <row r="9" spans="1:14" ht="15.75" x14ac:dyDescent="0.25">
      <c r="A9" s="16" t="s">
        <v>6</v>
      </c>
      <c r="B9" s="13"/>
      <c r="C9" s="31"/>
      <c r="D9" s="13"/>
      <c r="E9" s="31"/>
      <c r="F9" s="17" t="s">
        <v>32</v>
      </c>
      <c r="G9" s="30">
        <f>7*365*31</f>
        <v>79205</v>
      </c>
      <c r="H9" s="13">
        <v>7</v>
      </c>
      <c r="I9" s="30">
        <f t="shared" ref="I9:I11" si="1">C9+E9+G9</f>
        <v>79205</v>
      </c>
      <c r="J9" s="14"/>
      <c r="N9" s="4"/>
    </row>
    <row r="10" spans="1:14" ht="15.75" x14ac:dyDescent="0.25">
      <c r="A10" s="16" t="s">
        <v>7</v>
      </c>
      <c r="B10" s="13"/>
      <c r="C10" s="31"/>
      <c r="D10" s="13"/>
      <c r="E10" s="13"/>
      <c r="F10" s="17" t="s">
        <v>31</v>
      </c>
      <c r="G10" s="30">
        <f>7*365*30</f>
        <v>76650</v>
      </c>
      <c r="H10" s="13">
        <v>7</v>
      </c>
      <c r="I10" s="30">
        <f t="shared" si="0"/>
        <v>76650</v>
      </c>
      <c r="J10" s="14"/>
      <c r="N10" s="4"/>
    </row>
    <row r="11" spans="1:14" ht="15.75" x14ac:dyDescent="0.25">
      <c r="A11" s="16" t="s">
        <v>8</v>
      </c>
      <c r="B11" s="13"/>
      <c r="C11" s="31"/>
      <c r="D11" s="13"/>
      <c r="E11" s="31"/>
      <c r="F11" s="17" t="s">
        <v>32</v>
      </c>
      <c r="G11" s="30">
        <f>7*365*31</f>
        <v>79205</v>
      </c>
      <c r="H11" s="13">
        <v>7</v>
      </c>
      <c r="I11" s="30">
        <f t="shared" si="1"/>
        <v>79205</v>
      </c>
      <c r="J11" s="14"/>
      <c r="L11" s="3"/>
      <c r="N11" s="4"/>
    </row>
    <row r="12" spans="1:14" ht="15.75" x14ac:dyDescent="0.25">
      <c r="A12" s="16" t="s">
        <v>9</v>
      </c>
      <c r="B12" s="13"/>
      <c r="C12" s="31"/>
      <c r="D12" s="13"/>
      <c r="E12" s="13"/>
      <c r="F12" s="17" t="s">
        <v>31</v>
      </c>
      <c r="G12" s="30">
        <f>7*365*30</f>
        <v>76650</v>
      </c>
      <c r="H12" s="13">
        <v>7</v>
      </c>
      <c r="I12" s="30">
        <f t="shared" si="0"/>
        <v>76650</v>
      </c>
      <c r="J12" s="14"/>
      <c r="L12" s="24"/>
      <c r="N12" s="5"/>
    </row>
    <row r="13" spans="1:14" ht="15.75" x14ac:dyDescent="0.25">
      <c r="A13" s="16" t="s">
        <v>11</v>
      </c>
      <c r="B13" s="13"/>
      <c r="C13" s="31"/>
      <c r="D13" s="13"/>
      <c r="E13" s="13"/>
      <c r="F13" s="17"/>
      <c r="G13" s="30"/>
      <c r="H13" s="13"/>
      <c r="I13" s="30"/>
      <c r="J13" s="14"/>
      <c r="L13" s="24"/>
      <c r="N13" s="5"/>
    </row>
    <row r="14" spans="1:14" ht="22.5" customHeight="1" x14ac:dyDescent="0.25">
      <c r="A14" s="16" t="s">
        <v>12</v>
      </c>
      <c r="B14" s="13"/>
      <c r="C14" s="31"/>
      <c r="D14" s="13"/>
      <c r="E14" s="13"/>
      <c r="F14" s="17"/>
      <c r="G14" s="30"/>
      <c r="H14" s="13"/>
      <c r="I14" s="30"/>
      <c r="J14" s="17"/>
      <c r="L14" s="24"/>
      <c r="N14" s="4"/>
    </row>
    <row r="15" spans="1:14" ht="15.75" x14ac:dyDescent="0.25">
      <c r="A15" s="16" t="s">
        <v>13</v>
      </c>
      <c r="B15" s="13"/>
      <c r="C15" s="31"/>
      <c r="D15" s="13"/>
      <c r="E15" s="13"/>
      <c r="F15" s="17" t="s">
        <v>39</v>
      </c>
      <c r="G15" s="30">
        <f>1*365*30</f>
        <v>10950</v>
      </c>
      <c r="H15" s="13">
        <v>1</v>
      </c>
      <c r="I15" s="30">
        <f t="shared" ref="I15" si="2">C15+E15+G15</f>
        <v>10950</v>
      </c>
      <c r="J15" s="14"/>
      <c r="L15" s="24"/>
      <c r="N15" s="6"/>
    </row>
    <row r="16" spans="1:14" x14ac:dyDescent="0.25">
      <c r="A16" s="16" t="s">
        <v>14</v>
      </c>
      <c r="B16" s="18"/>
      <c r="C16" s="31"/>
      <c r="D16" s="13"/>
      <c r="E16" s="13"/>
      <c r="F16" s="17" t="s">
        <v>38</v>
      </c>
      <c r="G16" s="30">
        <f>1*365*31</f>
        <v>11315</v>
      </c>
      <c r="H16" s="13">
        <v>1</v>
      </c>
      <c r="I16" s="30">
        <f t="shared" ref="I16:I17" si="3">C16+E16+G16</f>
        <v>11315</v>
      </c>
      <c r="J16" s="17"/>
      <c r="L16" s="24"/>
      <c r="N16" s="3"/>
    </row>
    <row r="17" spans="1:14" x14ac:dyDescent="0.25">
      <c r="A17" s="16" t="s">
        <v>15</v>
      </c>
      <c r="B17" s="18"/>
      <c r="C17" s="31"/>
      <c r="D17" s="13"/>
      <c r="E17" s="13"/>
      <c r="F17" s="17" t="s">
        <v>39</v>
      </c>
      <c r="G17" s="30">
        <f>1*365*30</f>
        <v>10950</v>
      </c>
      <c r="H17" s="13">
        <v>1</v>
      </c>
      <c r="I17" s="30">
        <f t="shared" si="3"/>
        <v>10950</v>
      </c>
      <c r="J17" s="14"/>
      <c r="L17" s="24"/>
      <c r="N17" s="3"/>
    </row>
    <row r="18" spans="1:14" x14ac:dyDescent="0.25">
      <c r="A18" s="16" t="s">
        <v>16</v>
      </c>
      <c r="B18" s="18"/>
      <c r="C18" s="31"/>
      <c r="D18" s="13"/>
      <c r="E18" s="13"/>
      <c r="F18" s="17" t="s">
        <v>38</v>
      </c>
      <c r="G18" s="30">
        <f>1*365*31</f>
        <v>11315</v>
      </c>
      <c r="H18" s="13">
        <v>1</v>
      </c>
      <c r="I18" s="30">
        <f t="shared" ref="I18" si="4">C18+E18+G18</f>
        <v>11315</v>
      </c>
      <c r="J18" s="17"/>
      <c r="L18" s="24"/>
    </row>
    <row r="19" spans="1:14" x14ac:dyDescent="0.25">
      <c r="A19" s="20" t="s">
        <v>10</v>
      </c>
      <c r="B19" s="21"/>
      <c r="C19" s="32">
        <f>SUM(C7:C18)</f>
        <v>0</v>
      </c>
      <c r="D19" s="21"/>
      <c r="E19" s="21">
        <f>SUM(E7:E18)</f>
        <v>0</v>
      </c>
      <c r="F19" s="22"/>
      <c r="G19" s="29">
        <f>SUM(G7:G18)</f>
        <v>471215</v>
      </c>
      <c r="H19" s="21"/>
      <c r="I19" s="29">
        <f>SUM(I7:I18)</f>
        <v>471215</v>
      </c>
      <c r="J19" s="22"/>
      <c r="L19" s="25"/>
    </row>
    <row r="20" spans="1:14" ht="16.5" customHeight="1" x14ac:dyDescent="0.25">
      <c r="A20" s="54"/>
      <c r="B20" s="54"/>
      <c r="C20" s="54"/>
      <c r="D20" s="54"/>
      <c r="E20" s="54"/>
      <c r="F20" s="54"/>
      <c r="G20" s="39"/>
      <c r="H20" s="39"/>
      <c r="I20" s="35"/>
      <c r="J20" s="35"/>
      <c r="L20" s="24"/>
    </row>
    <row r="21" spans="1:14" s="45" customFormat="1" ht="15.75" x14ac:dyDescent="0.25">
      <c r="A21" s="40"/>
      <c r="B21" s="41" t="s">
        <v>17</v>
      </c>
      <c r="C21" s="41"/>
      <c r="D21" s="42"/>
      <c r="E21" s="63" t="s">
        <v>23</v>
      </c>
      <c r="F21" s="64"/>
      <c r="G21" s="40"/>
      <c r="H21" s="40"/>
      <c r="I21" s="43"/>
      <c r="J21" s="43"/>
      <c r="K21" s="44"/>
    </row>
    <row r="22" spans="1:14" s="45" customFormat="1" ht="15.75" x14ac:dyDescent="0.25">
      <c r="A22" s="46"/>
      <c r="B22" s="47"/>
      <c r="C22" s="47"/>
      <c r="D22" s="42"/>
      <c r="E22" s="47"/>
      <c r="F22" s="47"/>
      <c r="G22" s="46"/>
      <c r="H22" s="46"/>
      <c r="I22" s="48"/>
      <c r="J22" s="48"/>
      <c r="K22" s="44"/>
    </row>
    <row r="23" spans="1:14" s="45" customFormat="1" ht="15.75" x14ac:dyDescent="0.25">
      <c r="A23" s="46"/>
      <c r="B23" s="41" t="s">
        <v>20</v>
      </c>
      <c r="C23" s="41"/>
      <c r="D23" s="42"/>
      <c r="E23" s="55" t="s">
        <v>22</v>
      </c>
      <c r="F23" s="55"/>
      <c r="G23" s="46"/>
      <c r="H23" s="46"/>
      <c r="I23" s="48"/>
      <c r="J23" s="48"/>
      <c r="K23" s="44"/>
    </row>
    <row r="24" spans="1:14" ht="15.75" x14ac:dyDescent="0.25">
      <c r="A24" s="1"/>
      <c r="B24" s="1"/>
      <c r="C24" s="1"/>
      <c r="D24" s="1"/>
      <c r="E24" s="1"/>
      <c r="F24" s="1"/>
      <c r="G24" s="1"/>
      <c r="H24" s="1"/>
      <c r="I24" s="38"/>
      <c r="J24" s="38"/>
    </row>
    <row r="25" spans="1:14" ht="15.75" x14ac:dyDescent="0.25">
      <c r="A25" s="1"/>
      <c r="B25" s="1"/>
      <c r="C25" s="1"/>
      <c r="D25" s="1"/>
      <c r="E25" s="1"/>
      <c r="F25" s="1"/>
      <c r="G25" s="1"/>
      <c r="H25" s="1"/>
      <c r="I25" s="38"/>
      <c r="J25" s="38"/>
    </row>
  </sheetData>
  <mergeCells count="9">
    <mergeCell ref="A20:F20"/>
    <mergeCell ref="E23:F23"/>
    <mergeCell ref="A1:J1"/>
    <mergeCell ref="A2:J2"/>
    <mergeCell ref="A3:J3"/>
    <mergeCell ref="A4:J4"/>
    <mergeCell ref="B5:G5"/>
    <mergeCell ref="H5:I5"/>
    <mergeCell ref="E21:F2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A21" sqref="A21:XFD23"/>
    </sheetView>
  </sheetViews>
  <sheetFormatPr defaultRowHeight="15" x14ac:dyDescent="0.25"/>
  <cols>
    <col min="1" max="1" width="5.42578125" customWidth="1"/>
    <col min="2" max="2" width="13.42578125" customWidth="1"/>
    <col min="3" max="3" width="10.85546875" customWidth="1"/>
    <col min="4" max="4" width="16.28515625" customWidth="1"/>
    <col min="5" max="5" width="12.140625" customWidth="1"/>
    <col min="6" max="6" width="20.5703125" customWidth="1"/>
    <col min="7" max="7" width="9.42578125" customWidth="1"/>
    <col min="8" max="8" width="8.28515625" customWidth="1"/>
    <col min="9" max="9" width="12.5703125" style="34" customWidth="1"/>
    <col min="10" max="10" width="22" style="34" customWidth="1"/>
    <col min="11" max="11" width="9.140625" style="34"/>
    <col min="14" max="14" width="13.28515625" bestFit="1" customWidth="1"/>
  </cols>
  <sheetData>
    <row r="1" spans="1:14" ht="20.25" x14ac:dyDescent="0.3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</row>
    <row r="2" spans="1:14" ht="18.75" x14ac:dyDescent="0.3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</row>
    <row r="3" spans="1:14" ht="20.25" x14ac:dyDescent="0.3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</row>
    <row r="4" spans="1:14" x14ac:dyDescent="0.25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</row>
    <row r="5" spans="1:14" x14ac:dyDescent="0.25">
      <c r="A5" s="7"/>
      <c r="B5" s="59"/>
      <c r="C5" s="65"/>
      <c r="D5" s="65"/>
      <c r="E5" s="65"/>
      <c r="F5" s="65"/>
      <c r="G5" s="61"/>
      <c r="H5" s="59" t="s">
        <v>10</v>
      </c>
      <c r="I5" s="62"/>
      <c r="J5" s="9"/>
      <c r="N5" s="3"/>
    </row>
    <row r="6" spans="1:14" ht="28.5" x14ac:dyDescent="0.25">
      <c r="A6" s="10" t="s">
        <v>0</v>
      </c>
      <c r="B6" s="8" t="s">
        <v>21</v>
      </c>
      <c r="C6" s="8" t="s">
        <v>2</v>
      </c>
      <c r="D6" s="8" t="s">
        <v>24</v>
      </c>
      <c r="E6" s="8" t="s">
        <v>2</v>
      </c>
      <c r="F6" s="11" t="s">
        <v>18</v>
      </c>
      <c r="G6" s="11" t="s">
        <v>2</v>
      </c>
      <c r="H6" s="28" t="s">
        <v>26</v>
      </c>
      <c r="I6" s="11" t="s">
        <v>3</v>
      </c>
      <c r="J6" s="11" t="s">
        <v>25</v>
      </c>
      <c r="N6" s="4"/>
    </row>
    <row r="7" spans="1:14" ht="15.75" x14ac:dyDescent="0.25">
      <c r="A7" s="12" t="s">
        <v>4</v>
      </c>
      <c r="B7" s="13" t="s">
        <v>33</v>
      </c>
      <c r="C7" s="31">
        <f>4*912*31</f>
        <v>113088</v>
      </c>
      <c r="D7" s="13" t="s">
        <v>35</v>
      </c>
      <c r="E7" s="31">
        <f>6*912*31</f>
        <v>169632</v>
      </c>
      <c r="F7" s="13">
        <v>0</v>
      </c>
      <c r="G7" s="15"/>
      <c r="H7" s="13">
        <v>10</v>
      </c>
      <c r="I7" s="30">
        <f t="shared" ref="I7:I12" si="0">E7+C7</f>
        <v>282720</v>
      </c>
      <c r="J7" s="33"/>
      <c r="N7" s="4"/>
    </row>
    <row r="8" spans="1:14" ht="15.75" x14ac:dyDescent="0.25">
      <c r="A8" s="16" t="s">
        <v>5</v>
      </c>
      <c r="B8" s="13" t="s">
        <v>36</v>
      </c>
      <c r="C8" s="31">
        <f>4*912*14</f>
        <v>51072</v>
      </c>
      <c r="D8" s="13" t="s">
        <v>40</v>
      </c>
      <c r="E8" s="31">
        <f>5*912*14</f>
        <v>63840</v>
      </c>
      <c r="F8" s="13"/>
      <c r="G8" s="19"/>
      <c r="H8" s="13">
        <v>9</v>
      </c>
      <c r="I8" s="30">
        <f t="shared" si="0"/>
        <v>114912</v>
      </c>
      <c r="J8" s="14"/>
      <c r="N8" s="4"/>
    </row>
    <row r="9" spans="1:14" ht="15.75" x14ac:dyDescent="0.25">
      <c r="A9" s="16" t="s">
        <v>6</v>
      </c>
      <c r="B9" s="13" t="s">
        <v>33</v>
      </c>
      <c r="C9" s="31">
        <f>4*912*31</f>
        <v>113088</v>
      </c>
      <c r="D9" s="13" t="s">
        <v>33</v>
      </c>
      <c r="E9" s="31">
        <f>4*912*31</f>
        <v>113088</v>
      </c>
      <c r="F9" s="13"/>
      <c r="G9" s="19"/>
      <c r="H9" s="13">
        <v>8</v>
      </c>
      <c r="I9" s="30">
        <f t="shared" si="0"/>
        <v>226176</v>
      </c>
      <c r="J9" s="14"/>
      <c r="N9" s="4"/>
    </row>
    <row r="10" spans="1:14" ht="15.75" x14ac:dyDescent="0.25">
      <c r="A10" s="16" t="s">
        <v>7</v>
      </c>
      <c r="B10" s="13" t="s">
        <v>34</v>
      </c>
      <c r="C10" s="31">
        <f>4*912*30</f>
        <v>109440</v>
      </c>
      <c r="D10" s="13" t="s">
        <v>34</v>
      </c>
      <c r="E10" s="31">
        <f>4*912*30</f>
        <v>109440</v>
      </c>
      <c r="F10" s="13"/>
      <c r="G10" s="19"/>
      <c r="H10" s="13">
        <v>8</v>
      </c>
      <c r="I10" s="30">
        <f t="shared" si="0"/>
        <v>218880</v>
      </c>
      <c r="J10" s="14"/>
      <c r="N10" s="4"/>
    </row>
    <row r="11" spans="1:14" ht="15.75" x14ac:dyDescent="0.25">
      <c r="A11" s="16" t="s">
        <v>8</v>
      </c>
      <c r="B11" s="13" t="s">
        <v>33</v>
      </c>
      <c r="C11" s="31">
        <f>4*912*31</f>
        <v>113088</v>
      </c>
      <c r="D11" s="13" t="s">
        <v>33</v>
      </c>
      <c r="E11" s="31">
        <f>4*912*31</f>
        <v>113088</v>
      </c>
      <c r="F11" s="13"/>
      <c r="G11" s="19"/>
      <c r="H11" s="13">
        <v>8</v>
      </c>
      <c r="I11" s="30">
        <f t="shared" si="0"/>
        <v>226176</v>
      </c>
      <c r="J11" s="14"/>
      <c r="L11" s="3"/>
      <c r="N11" s="4"/>
    </row>
    <row r="12" spans="1:14" ht="15.75" x14ac:dyDescent="0.25">
      <c r="A12" s="16" t="s">
        <v>9</v>
      </c>
      <c r="B12" s="13" t="s">
        <v>34</v>
      </c>
      <c r="C12" s="31">
        <f>4*912*30</f>
        <v>109440</v>
      </c>
      <c r="D12" s="13" t="s">
        <v>34</v>
      </c>
      <c r="E12" s="31">
        <f>4*912*30</f>
        <v>109440</v>
      </c>
      <c r="F12" s="13"/>
      <c r="G12" s="19"/>
      <c r="H12" s="13">
        <v>8</v>
      </c>
      <c r="I12" s="30">
        <f t="shared" si="0"/>
        <v>218880</v>
      </c>
      <c r="J12" s="14"/>
      <c r="L12" s="24"/>
      <c r="N12" s="5"/>
    </row>
    <row r="13" spans="1:14" ht="15.75" x14ac:dyDescent="0.25">
      <c r="A13" s="16" t="s">
        <v>11</v>
      </c>
      <c r="B13" s="13"/>
      <c r="C13" s="31"/>
      <c r="D13" s="13"/>
      <c r="E13" s="31"/>
      <c r="F13" s="13"/>
      <c r="G13" s="15"/>
      <c r="H13" s="13"/>
      <c r="I13" s="30"/>
      <c r="J13" s="14"/>
      <c r="L13" s="24"/>
      <c r="N13" s="5"/>
    </row>
    <row r="14" spans="1:14" ht="22.5" customHeight="1" x14ac:dyDescent="0.25">
      <c r="A14" s="16" t="s">
        <v>12</v>
      </c>
      <c r="B14" s="27"/>
      <c r="C14" s="27"/>
      <c r="D14" s="27"/>
      <c r="E14" s="27"/>
      <c r="F14" s="27"/>
      <c r="G14" s="27"/>
      <c r="H14" s="27"/>
      <c r="I14" s="53"/>
      <c r="J14" s="17"/>
      <c r="L14" s="24"/>
      <c r="N14" s="4"/>
    </row>
    <row r="15" spans="1:14" ht="15.75" x14ac:dyDescent="0.25">
      <c r="A15" s="16" t="s">
        <v>13</v>
      </c>
      <c r="B15" s="13" t="s">
        <v>41</v>
      </c>
      <c r="C15" s="31">
        <f>6*912*30</f>
        <v>164160</v>
      </c>
      <c r="D15" s="13" t="s">
        <v>42</v>
      </c>
      <c r="E15" s="31">
        <f>5*912*30</f>
        <v>136800</v>
      </c>
      <c r="F15" s="13"/>
      <c r="G15" s="19"/>
      <c r="H15" s="13">
        <v>11</v>
      </c>
      <c r="I15" s="30">
        <f>E15+C15</f>
        <v>300960</v>
      </c>
      <c r="J15" s="14"/>
      <c r="L15" s="24"/>
      <c r="N15" s="6"/>
    </row>
    <row r="16" spans="1:14" x14ac:dyDescent="0.25">
      <c r="A16" s="16" t="s">
        <v>14</v>
      </c>
      <c r="B16" s="13" t="s">
        <v>35</v>
      </c>
      <c r="C16" s="31">
        <f>6*912*31</f>
        <v>169632</v>
      </c>
      <c r="D16" s="13" t="s">
        <v>33</v>
      </c>
      <c r="E16" s="31">
        <f>4*912*31</f>
        <v>113088</v>
      </c>
      <c r="F16" s="13"/>
      <c r="G16" s="15"/>
      <c r="H16" s="13">
        <v>10</v>
      </c>
      <c r="I16" s="30">
        <f>E16+C16</f>
        <v>282720</v>
      </c>
      <c r="J16" s="17"/>
      <c r="L16" s="24"/>
      <c r="N16" s="3"/>
    </row>
    <row r="17" spans="1:14" x14ac:dyDescent="0.25">
      <c r="A17" s="16" t="s">
        <v>15</v>
      </c>
      <c r="B17" s="13" t="s">
        <v>41</v>
      </c>
      <c r="C17" s="31">
        <f>6*912*30</f>
        <v>164160</v>
      </c>
      <c r="D17" s="13" t="s">
        <v>34</v>
      </c>
      <c r="E17" s="31">
        <f>4*912*30</f>
        <v>109440</v>
      </c>
      <c r="F17" s="13"/>
      <c r="G17" s="19"/>
      <c r="H17" s="13">
        <v>10</v>
      </c>
      <c r="I17" s="30">
        <f>E17+C17</f>
        <v>273600</v>
      </c>
      <c r="J17" s="14"/>
      <c r="L17" s="24"/>
      <c r="N17" s="3"/>
    </row>
    <row r="18" spans="1:14" x14ac:dyDescent="0.25">
      <c r="A18" s="16" t="s">
        <v>16</v>
      </c>
      <c r="B18" s="13" t="s">
        <v>35</v>
      </c>
      <c r="C18" s="31">
        <f>6*912*31</f>
        <v>169632</v>
      </c>
      <c r="D18" s="13" t="s">
        <v>33</v>
      </c>
      <c r="E18" s="31">
        <f>4*912*31</f>
        <v>113088</v>
      </c>
      <c r="F18" s="13"/>
      <c r="G18" s="15"/>
      <c r="H18" s="13">
        <v>10</v>
      </c>
      <c r="I18" s="30">
        <f>E18+C18</f>
        <v>282720</v>
      </c>
      <c r="J18" s="17"/>
      <c r="L18" s="24"/>
    </row>
    <row r="19" spans="1:14" x14ac:dyDescent="0.25">
      <c r="A19" s="20" t="s">
        <v>10</v>
      </c>
      <c r="B19" s="21"/>
      <c r="C19" s="32">
        <f>SUM(C7:C18)</f>
        <v>1276800</v>
      </c>
      <c r="D19" s="13"/>
      <c r="E19" s="32">
        <f>SUM(E7:E18)</f>
        <v>1150944</v>
      </c>
      <c r="F19" s="22"/>
      <c r="G19" s="22">
        <f>SUM(G7:G18)</f>
        <v>0</v>
      </c>
      <c r="H19" s="21">
        <f>SUM(H7:H18)</f>
        <v>92</v>
      </c>
      <c r="I19" s="29">
        <f>E19+C19</f>
        <v>2427744</v>
      </c>
      <c r="J19" s="22"/>
      <c r="L19" s="25"/>
    </row>
    <row r="20" spans="1:14" ht="16.5" customHeight="1" x14ac:dyDescent="0.25">
      <c r="A20" s="54"/>
      <c r="B20" s="54"/>
      <c r="C20" s="54"/>
      <c r="D20" s="54"/>
      <c r="E20" s="54"/>
      <c r="F20" s="54"/>
      <c r="G20" s="39"/>
      <c r="H20" s="39"/>
      <c r="I20" s="35"/>
      <c r="J20" s="35"/>
      <c r="L20" s="24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36"/>
      <c r="J21" s="36"/>
      <c r="L21" s="26"/>
    </row>
    <row r="22" spans="1:14" s="45" customFormat="1" x14ac:dyDescent="0.25">
      <c r="A22" s="40"/>
      <c r="B22" s="41" t="s">
        <v>17</v>
      </c>
      <c r="C22" s="41"/>
      <c r="D22" s="41"/>
      <c r="E22" s="41"/>
      <c r="F22" s="42"/>
      <c r="G22" s="49" t="s">
        <v>23</v>
      </c>
      <c r="H22" s="49"/>
      <c r="K22" s="44"/>
      <c r="L22" s="50"/>
    </row>
    <row r="23" spans="1:14" s="45" customFormat="1" x14ac:dyDescent="0.25">
      <c r="A23" s="40"/>
      <c r="B23" s="47"/>
      <c r="C23" s="47"/>
      <c r="D23" s="47"/>
      <c r="E23" s="47"/>
      <c r="F23" s="42"/>
      <c r="G23" s="49"/>
      <c r="H23" s="49"/>
      <c r="K23" s="44"/>
      <c r="L23" s="50"/>
    </row>
    <row r="24" spans="1:14" s="45" customFormat="1" x14ac:dyDescent="0.25">
      <c r="A24" s="40"/>
      <c r="B24" s="41" t="s">
        <v>20</v>
      </c>
      <c r="C24" s="41"/>
      <c r="D24" s="41"/>
      <c r="E24" s="41"/>
      <c r="F24" s="42"/>
      <c r="G24" s="51" t="s">
        <v>22</v>
      </c>
      <c r="H24" s="51"/>
      <c r="K24" s="44"/>
      <c r="L24" s="52"/>
    </row>
    <row r="25" spans="1:14" x14ac:dyDescent="0.25">
      <c r="A25" s="2"/>
      <c r="B25" s="2"/>
      <c r="C25" s="2"/>
      <c r="D25" s="2"/>
      <c r="E25" s="2"/>
      <c r="F25" s="2"/>
      <c r="G25" s="2"/>
      <c r="H25" s="23"/>
      <c r="I25" s="37"/>
      <c r="J25" s="37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37"/>
      <c r="J26" s="37"/>
    </row>
    <row r="27" spans="1:14" ht="15.75" x14ac:dyDescent="0.25">
      <c r="A27" s="1"/>
      <c r="B27" s="1"/>
      <c r="C27" s="1"/>
      <c r="D27" s="1"/>
      <c r="E27" s="1"/>
      <c r="F27" s="1"/>
      <c r="G27" s="1"/>
      <c r="H27" s="1"/>
      <c r="I27" s="38"/>
      <c r="J27" s="38"/>
    </row>
    <row r="28" spans="1:14" ht="15.75" x14ac:dyDescent="0.25">
      <c r="A28" s="1"/>
      <c r="B28" s="1"/>
      <c r="C28" s="1"/>
      <c r="D28" s="1"/>
      <c r="E28" s="1"/>
      <c r="F28" s="1"/>
      <c r="G28" s="1"/>
      <c r="H28" s="1"/>
      <c r="I28" s="38"/>
      <c r="J28" s="38"/>
    </row>
    <row r="29" spans="1:14" ht="15.75" x14ac:dyDescent="0.25">
      <c r="A29" s="1"/>
      <c r="B29" s="1"/>
      <c r="C29" s="1"/>
      <c r="D29" s="1"/>
      <c r="E29" s="1"/>
      <c r="F29" s="1"/>
      <c r="G29" s="1"/>
      <c r="H29" s="1"/>
      <c r="I29" s="38"/>
      <c r="J29" s="38"/>
    </row>
    <row r="30" spans="1:14" ht="15.75" x14ac:dyDescent="0.25">
      <c r="A30" s="1"/>
      <c r="B30" s="1"/>
      <c r="C30" s="1"/>
      <c r="D30" s="1"/>
      <c r="E30" s="1"/>
      <c r="F30" s="1"/>
      <c r="G30" s="1"/>
      <c r="H30" s="1"/>
      <c r="I30" s="38"/>
      <c r="J30" s="38"/>
    </row>
  </sheetData>
  <mergeCells count="7">
    <mergeCell ref="A20:F20"/>
    <mergeCell ref="A1:J1"/>
    <mergeCell ref="A2:J2"/>
    <mergeCell ref="A3:J3"/>
    <mergeCell ref="A4:J4"/>
    <mergeCell ref="B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K25" sqref="K25"/>
    </sheetView>
  </sheetViews>
  <sheetFormatPr defaultRowHeight="15" x14ac:dyDescent="0.25"/>
  <cols>
    <col min="1" max="1" width="5.42578125" customWidth="1"/>
    <col min="2" max="2" width="14.140625" customWidth="1"/>
    <col min="3" max="3" width="10.85546875" customWidth="1"/>
    <col min="4" max="4" width="15.7109375" customWidth="1"/>
    <col min="5" max="5" width="12" customWidth="1"/>
    <col min="6" max="6" width="20.5703125" customWidth="1"/>
    <col min="7" max="7" width="10.7109375" customWidth="1"/>
    <col min="8" max="8" width="9" customWidth="1"/>
    <col min="9" max="9" width="9.85546875" style="34" customWidth="1"/>
    <col min="10" max="10" width="19.85546875" style="34" customWidth="1"/>
    <col min="11" max="11" width="9.140625" style="34"/>
    <col min="12" max="12" width="9.140625" customWidth="1"/>
  </cols>
  <sheetData>
    <row r="1" spans="1:10" ht="20.25" x14ac:dyDescent="0.3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8.75" x14ac:dyDescent="0.3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0.25" x14ac:dyDescent="0.3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x14ac:dyDescent="0.25">
      <c r="A5" s="7"/>
      <c r="B5" s="59"/>
      <c r="C5" s="65"/>
      <c r="D5" s="65"/>
      <c r="E5" s="65"/>
      <c r="F5" s="65"/>
      <c r="G5" s="61"/>
      <c r="H5" s="59" t="s">
        <v>10</v>
      </c>
      <c r="I5" s="62"/>
      <c r="J5" s="9"/>
    </row>
    <row r="6" spans="1:10" ht="28.5" customHeight="1" x14ac:dyDescent="0.25">
      <c r="A6" s="10" t="s">
        <v>0</v>
      </c>
      <c r="B6" s="8" t="s">
        <v>21</v>
      </c>
      <c r="C6" s="8" t="s">
        <v>2</v>
      </c>
      <c r="D6" s="8" t="s">
        <v>24</v>
      </c>
      <c r="E6" s="8" t="s">
        <v>2</v>
      </c>
      <c r="F6" s="11" t="s">
        <v>18</v>
      </c>
      <c r="G6" s="11" t="s">
        <v>2</v>
      </c>
      <c r="H6" s="28" t="s">
        <v>26</v>
      </c>
      <c r="I6" s="11" t="s">
        <v>2</v>
      </c>
      <c r="J6" s="11" t="s">
        <v>25</v>
      </c>
    </row>
    <row r="7" spans="1:10" x14ac:dyDescent="0.25">
      <c r="A7" s="12" t="s">
        <v>4</v>
      </c>
      <c r="B7" s="13" t="s">
        <v>33</v>
      </c>
      <c r="C7" s="13">
        <f>'Серп 2021'!C7+'Мест 2021'!C7</f>
        <v>113088</v>
      </c>
      <c r="D7" s="13" t="s">
        <v>35</v>
      </c>
      <c r="E7" s="13">
        <f>'Серп 2021'!E7+'Мест 2021'!E7</f>
        <v>169632</v>
      </c>
      <c r="F7" s="17" t="s">
        <v>32</v>
      </c>
      <c r="G7" s="13">
        <f>'Серп 2021'!G7+'Мест 2021'!G7</f>
        <v>79205</v>
      </c>
      <c r="H7" s="13">
        <f>'Серп 2021'!H7+'Мест 2021'!H7</f>
        <v>17</v>
      </c>
      <c r="I7" s="13">
        <f>'Серп 2021'!I7+'Мест 2021'!I7</f>
        <v>361925</v>
      </c>
      <c r="J7" s="33"/>
    </row>
    <row r="8" spans="1:10" x14ac:dyDescent="0.25">
      <c r="A8" s="16" t="s">
        <v>5</v>
      </c>
      <c r="B8" s="13" t="s">
        <v>36</v>
      </c>
      <c r="C8" s="13">
        <f>'Серп 2021'!C8+'Мест 2021'!C8</f>
        <v>51072</v>
      </c>
      <c r="D8" s="13" t="s">
        <v>40</v>
      </c>
      <c r="E8" s="13">
        <f>'Серп 2021'!E8+'Мест 2021'!E8</f>
        <v>63840</v>
      </c>
      <c r="F8" s="17" t="s">
        <v>37</v>
      </c>
      <c r="G8" s="13">
        <f>'Серп 2021'!G8+'Мест 2021'!G8</f>
        <v>35770</v>
      </c>
      <c r="H8" s="13">
        <f>'Серп 2021'!H8+'Мест 2021'!H8</f>
        <v>16</v>
      </c>
      <c r="I8" s="31">
        <f>'Серп 2021'!I8+'Мест 2021'!I8</f>
        <v>150682</v>
      </c>
      <c r="J8" s="33"/>
    </row>
    <row r="9" spans="1:10" x14ac:dyDescent="0.25">
      <c r="A9" s="16" t="s">
        <v>6</v>
      </c>
      <c r="B9" s="13" t="s">
        <v>33</v>
      </c>
      <c r="C9" s="13">
        <f>'Серп 2021'!C9+'Мест 2021'!C9</f>
        <v>113088</v>
      </c>
      <c r="D9" s="13" t="s">
        <v>33</v>
      </c>
      <c r="E9" s="13">
        <f>'Серп 2021'!E9+'Мест 2021'!E9</f>
        <v>113088</v>
      </c>
      <c r="F9" s="17" t="s">
        <v>32</v>
      </c>
      <c r="G9" s="13">
        <f>'Серп 2021'!G9+'Мест 2021'!G9</f>
        <v>79205</v>
      </c>
      <c r="H9" s="13">
        <f>'Серп 2021'!H9+'Мест 2021'!H9</f>
        <v>15</v>
      </c>
      <c r="I9" s="13">
        <f>'Серп 2021'!I9+'Мест 2021'!I9</f>
        <v>305381</v>
      </c>
      <c r="J9" s="14"/>
    </row>
    <row r="10" spans="1:10" x14ac:dyDescent="0.25">
      <c r="A10" s="16" t="s">
        <v>7</v>
      </c>
      <c r="B10" s="13" t="s">
        <v>34</v>
      </c>
      <c r="C10" s="13">
        <f>'Серп 2021'!C10+'Мест 2021'!C10</f>
        <v>109440</v>
      </c>
      <c r="D10" s="13" t="s">
        <v>34</v>
      </c>
      <c r="E10" s="13">
        <f>'Серп 2021'!E10+'Мест 2021'!E10</f>
        <v>109440</v>
      </c>
      <c r="F10" s="17" t="s">
        <v>31</v>
      </c>
      <c r="G10" s="13">
        <f>'Серп 2021'!G10+'Мест 2021'!G10</f>
        <v>76650</v>
      </c>
      <c r="H10" s="13">
        <f>'Серп 2021'!H10+'Мест 2021'!H10</f>
        <v>15</v>
      </c>
      <c r="I10" s="13">
        <f>'Серп 2021'!I10+'Мест 2021'!I10</f>
        <v>295530</v>
      </c>
      <c r="J10" s="14"/>
    </row>
    <row r="11" spans="1:10" x14ac:dyDescent="0.25">
      <c r="A11" s="16" t="s">
        <v>8</v>
      </c>
      <c r="B11" s="13" t="s">
        <v>33</v>
      </c>
      <c r="C11" s="13">
        <f>'Серп 2021'!C11+'Мест 2021'!C11</f>
        <v>113088</v>
      </c>
      <c r="D11" s="13" t="s">
        <v>33</v>
      </c>
      <c r="E11" s="13">
        <f>'Серп 2021'!E11+'Мест 2021'!E11</f>
        <v>113088</v>
      </c>
      <c r="F11" s="17" t="s">
        <v>32</v>
      </c>
      <c r="G11" s="13">
        <f>'Серп 2021'!G11+'Мест 2021'!G11</f>
        <v>79205</v>
      </c>
      <c r="H11" s="13">
        <f>'Серп 2021'!H11+'Мест 2021'!H11</f>
        <v>15</v>
      </c>
      <c r="I11" s="13">
        <f>'Серп 2021'!I11+'Мест 2021'!I11</f>
        <v>305381</v>
      </c>
      <c r="J11" s="14"/>
    </row>
    <row r="12" spans="1:10" x14ac:dyDescent="0.25">
      <c r="A12" s="16" t="s">
        <v>9</v>
      </c>
      <c r="B12" s="13" t="s">
        <v>34</v>
      </c>
      <c r="C12" s="13">
        <f>'Серп 2021'!C12+'Мест 2021'!C12</f>
        <v>109440</v>
      </c>
      <c r="D12" s="13" t="s">
        <v>34</v>
      </c>
      <c r="E12" s="13">
        <f>'Серп 2021'!E12+'Мест 2021'!E12</f>
        <v>109440</v>
      </c>
      <c r="F12" s="17" t="s">
        <v>31</v>
      </c>
      <c r="G12" s="13">
        <f>'Серп 2021'!G12+'Мест 2021'!G12</f>
        <v>76650</v>
      </c>
      <c r="H12" s="13">
        <f>'Серп 2021'!H12+'Мест 2021'!H12</f>
        <v>15</v>
      </c>
      <c r="I12" s="13">
        <f>'Серп 2021'!I12+'Мест 2021'!I12</f>
        <v>295530</v>
      </c>
      <c r="J12" s="14"/>
    </row>
    <row r="13" spans="1:10" x14ac:dyDescent="0.25">
      <c r="A13" s="16" t="s">
        <v>11</v>
      </c>
      <c r="B13" s="13"/>
      <c r="C13" s="13">
        <f>'Серп 2021'!C13+'Мест 2021'!C13</f>
        <v>0</v>
      </c>
      <c r="D13" s="13"/>
      <c r="E13" s="13">
        <f>'Серп 2021'!E13+'Мест 2021'!E13</f>
        <v>0</v>
      </c>
      <c r="F13" s="17"/>
      <c r="G13" s="13">
        <f>'Серп 2021'!G13+'Мест 2021'!G13</f>
        <v>0</v>
      </c>
      <c r="H13" s="13">
        <f>'Серп 2021'!H13+'Мест 2021'!H13</f>
        <v>0</v>
      </c>
      <c r="I13" s="13">
        <f>'Серп 2021'!I13+'Мест 2021'!I13</f>
        <v>0</v>
      </c>
      <c r="J13" s="14"/>
    </row>
    <row r="14" spans="1:10" ht="30" customHeight="1" x14ac:dyDescent="0.25">
      <c r="A14" s="16" t="s">
        <v>12</v>
      </c>
      <c r="B14" s="27"/>
      <c r="C14" s="13">
        <f>'Серп 2021'!C14+'Мест 2021'!C14</f>
        <v>0</v>
      </c>
      <c r="D14" s="27"/>
      <c r="E14" s="13">
        <f>'Серп 2021'!E14+'Мест 2021'!E14</f>
        <v>0</v>
      </c>
      <c r="F14" s="17"/>
      <c r="G14" s="13">
        <f>'Серп 2021'!G14+'Мест 2021'!G14</f>
        <v>0</v>
      </c>
      <c r="H14" s="13">
        <f>'Серп 2021'!H14+'Мест 2021'!H14</f>
        <v>0</v>
      </c>
      <c r="I14" s="13">
        <f>'Серп 2021'!I14+'Мест 2021'!I14</f>
        <v>0</v>
      </c>
      <c r="J14" s="17"/>
    </row>
    <row r="15" spans="1:10" x14ac:dyDescent="0.25">
      <c r="A15" s="16" t="s">
        <v>13</v>
      </c>
      <c r="B15" s="13" t="s">
        <v>41</v>
      </c>
      <c r="C15" s="13">
        <f>'Серп 2021'!C15+'Мест 2021'!C15</f>
        <v>164160</v>
      </c>
      <c r="D15" s="13" t="s">
        <v>42</v>
      </c>
      <c r="E15" s="13">
        <f>'Серп 2021'!E15+'Мест 2021'!E15</f>
        <v>136800</v>
      </c>
      <c r="F15" s="17" t="s">
        <v>39</v>
      </c>
      <c r="G15" s="13">
        <f>'Серп 2021'!G15+'Мест 2021'!G15</f>
        <v>10950</v>
      </c>
      <c r="H15" s="13">
        <f>'Серп 2021'!H15+'Мест 2021'!H15</f>
        <v>12</v>
      </c>
      <c r="I15" s="13">
        <f>'Серп 2021'!I15+'Мест 2021'!I15</f>
        <v>311910</v>
      </c>
      <c r="J15" s="14"/>
    </row>
    <row r="16" spans="1:10" x14ac:dyDescent="0.25">
      <c r="A16" s="16" t="s">
        <v>14</v>
      </c>
      <c r="B16" s="13" t="s">
        <v>35</v>
      </c>
      <c r="C16" s="13">
        <f>'Серп 2021'!C16+'Мест 2021'!C16</f>
        <v>169632</v>
      </c>
      <c r="D16" s="13" t="s">
        <v>33</v>
      </c>
      <c r="E16" s="13">
        <f>'Серп 2021'!E16+'Мест 2021'!E16</f>
        <v>113088</v>
      </c>
      <c r="F16" s="17" t="s">
        <v>38</v>
      </c>
      <c r="G16" s="13">
        <f>'Серп 2021'!G16+'Мест 2021'!G16</f>
        <v>11315</v>
      </c>
      <c r="H16" s="13">
        <f>'Серп 2021'!H16+'Мест 2021'!H16</f>
        <v>11</v>
      </c>
      <c r="I16" s="13">
        <f>'Серп 2021'!I16+'Мест 2021'!I16</f>
        <v>294035</v>
      </c>
      <c r="J16" s="17"/>
    </row>
    <row r="17" spans="1:10" x14ac:dyDescent="0.25">
      <c r="A17" s="16" t="s">
        <v>15</v>
      </c>
      <c r="B17" s="13" t="s">
        <v>41</v>
      </c>
      <c r="C17" s="13">
        <f>'Серп 2021'!C17+'Мест 2021'!C17</f>
        <v>164160</v>
      </c>
      <c r="D17" s="13" t="s">
        <v>34</v>
      </c>
      <c r="E17" s="13">
        <f>'Серп 2021'!E17+'Мест 2021'!E17</f>
        <v>109440</v>
      </c>
      <c r="F17" s="17" t="s">
        <v>39</v>
      </c>
      <c r="G17" s="13">
        <f>'Серп 2021'!G17+'Мест 2021'!G17</f>
        <v>10950</v>
      </c>
      <c r="H17" s="13">
        <f>'Серп 2021'!H17+'Мест 2021'!H17</f>
        <v>11</v>
      </c>
      <c r="I17" s="13">
        <f>'Серп 2021'!I17+'Мест 2021'!I17</f>
        <v>284550</v>
      </c>
      <c r="J17" s="14"/>
    </row>
    <row r="18" spans="1:10" x14ac:dyDescent="0.25">
      <c r="A18" s="16" t="s">
        <v>16</v>
      </c>
      <c r="B18" s="13" t="s">
        <v>35</v>
      </c>
      <c r="C18" s="13">
        <f>'Серп 2021'!C18+'Мест 2021'!C18</f>
        <v>169632</v>
      </c>
      <c r="D18" s="13" t="s">
        <v>33</v>
      </c>
      <c r="E18" s="13">
        <f>'Серп 2021'!E18+'Мест 2021'!E18</f>
        <v>113088</v>
      </c>
      <c r="F18" s="17" t="s">
        <v>38</v>
      </c>
      <c r="G18" s="13">
        <f>'Серп 2021'!G18+'Мест 2021'!G18</f>
        <v>11315</v>
      </c>
      <c r="H18" s="13">
        <f>'Серп 2021'!H18+'Мест 2021'!H18</f>
        <v>11</v>
      </c>
      <c r="I18" s="13">
        <f>'Серп 2021'!I18+'Мест 2021'!I18</f>
        <v>294035</v>
      </c>
      <c r="J18" s="17"/>
    </row>
    <row r="19" spans="1:10" x14ac:dyDescent="0.25">
      <c r="A19" s="20" t="s">
        <v>10</v>
      </c>
      <c r="B19" s="21"/>
      <c r="C19" s="32">
        <f>SUM(C7:C18)</f>
        <v>1276800</v>
      </c>
      <c r="D19" s="32"/>
      <c r="E19" s="32">
        <f>SUM(E7:E18)</f>
        <v>1150944</v>
      </c>
      <c r="F19" s="29"/>
      <c r="G19" s="29">
        <f>SUM(G7:G18)</f>
        <v>471215</v>
      </c>
      <c r="H19" s="32"/>
      <c r="I19" s="29">
        <f>SUM(I7:I18)</f>
        <v>2898959</v>
      </c>
      <c r="J19" s="22"/>
    </row>
    <row r="20" spans="1:10" ht="16.5" customHeight="1" x14ac:dyDescent="0.25">
      <c r="A20" s="54"/>
      <c r="B20" s="54"/>
      <c r="C20" s="54"/>
      <c r="D20" s="54"/>
      <c r="E20" s="54"/>
      <c r="F20" s="54"/>
      <c r="G20" s="39"/>
      <c r="H20" s="39"/>
      <c r="I20" s="35"/>
      <c r="J20" s="35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36"/>
      <c r="J21" s="36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36"/>
      <c r="J22" s="36"/>
    </row>
    <row r="23" spans="1:10" x14ac:dyDescent="0.25">
      <c r="B23" s="41" t="s">
        <v>17</v>
      </c>
      <c r="C23" s="41"/>
      <c r="D23" s="41"/>
      <c r="E23" s="41"/>
      <c r="F23" s="42"/>
      <c r="G23" s="49" t="s">
        <v>23</v>
      </c>
      <c r="H23" s="49"/>
    </row>
    <row r="24" spans="1:10" x14ac:dyDescent="0.25">
      <c r="B24" s="47"/>
      <c r="C24" s="47"/>
      <c r="D24" s="47"/>
      <c r="E24" s="47"/>
      <c r="F24" s="42"/>
      <c r="G24" s="49"/>
      <c r="H24" s="49"/>
    </row>
    <row r="25" spans="1:10" x14ac:dyDescent="0.25">
      <c r="B25" s="41" t="s">
        <v>20</v>
      </c>
      <c r="C25" s="41"/>
      <c r="D25" s="41"/>
      <c r="E25" s="41"/>
      <c r="F25" s="42"/>
      <c r="G25" s="51" t="s">
        <v>22</v>
      </c>
      <c r="H25" s="51"/>
    </row>
    <row r="26" spans="1:10" x14ac:dyDescent="0.25">
      <c r="A26" s="2"/>
      <c r="B26" s="2"/>
      <c r="C26" s="2"/>
      <c r="D26" s="2"/>
      <c r="E26" s="2"/>
      <c r="F26" s="2"/>
      <c r="G26" s="2"/>
      <c r="H26" s="23"/>
      <c r="I26" s="37"/>
      <c r="J26" s="37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37"/>
      <c r="J27" s="37"/>
    </row>
  </sheetData>
  <mergeCells count="7">
    <mergeCell ref="A20:F20"/>
    <mergeCell ref="A1:J1"/>
    <mergeCell ref="A2:J2"/>
    <mergeCell ref="A3:J3"/>
    <mergeCell ref="A4:J4"/>
    <mergeCell ref="B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Серп 2021</vt:lpstr>
      <vt:lpstr>Мест 2021</vt:lpstr>
      <vt:lpstr>ПИТ 2021всего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2023-02-21T07:01:49Z</dcterms:modified>
</cp:coreProperties>
</file>