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 tabRatio="784" activeTab="2"/>
  </bookViews>
  <sheets>
    <sheet name="Серп 2022 (365)" sheetId="40" r:id="rId1"/>
    <sheet name="Мест 2022 (912)" sheetId="41" r:id="rId2"/>
    <sheet name="ПИТ 2022всего (365,912)" sheetId="42" r:id="rId3"/>
  </sheets>
  <calcPr calcId="162913" refMode="R1C1"/>
</workbook>
</file>

<file path=xl/calcChain.xml><?xml version="1.0" encoding="utf-8"?>
<calcChain xmlns="http://schemas.openxmlformats.org/spreadsheetml/2006/main">
  <c r="E18" i="41" l="1"/>
  <c r="E17" i="41"/>
  <c r="E16" i="41"/>
  <c r="E15" i="41"/>
  <c r="H13" i="42" l="1"/>
  <c r="H14" i="42"/>
  <c r="H15" i="42"/>
  <c r="H16" i="42"/>
  <c r="H17" i="42"/>
  <c r="H18" i="42"/>
  <c r="G13" i="42"/>
  <c r="G14" i="42"/>
  <c r="G15" i="42"/>
  <c r="G16" i="42"/>
  <c r="G17" i="42"/>
  <c r="G18" i="42"/>
  <c r="E13" i="42"/>
  <c r="E14" i="42"/>
  <c r="E15" i="42"/>
  <c r="E16" i="42"/>
  <c r="E17" i="42"/>
  <c r="E18" i="42"/>
  <c r="G8" i="40" l="1"/>
  <c r="E8" i="41" l="1"/>
  <c r="E12" i="41" l="1"/>
  <c r="C19" i="41"/>
  <c r="H8" i="42"/>
  <c r="H9" i="42"/>
  <c r="H10" i="42"/>
  <c r="H11" i="42"/>
  <c r="H12" i="42"/>
  <c r="H7" i="42"/>
  <c r="I13" i="42"/>
  <c r="I14" i="42"/>
  <c r="G8" i="42"/>
  <c r="G7" i="42"/>
  <c r="E8" i="42"/>
  <c r="E11" i="42"/>
  <c r="E12" i="42"/>
  <c r="C8" i="42"/>
  <c r="C9" i="42"/>
  <c r="C10" i="42"/>
  <c r="C11" i="42"/>
  <c r="C12" i="42"/>
  <c r="C13" i="42"/>
  <c r="C14" i="42"/>
  <c r="C15" i="42"/>
  <c r="C16" i="42"/>
  <c r="C17" i="42"/>
  <c r="C18" i="42"/>
  <c r="C7" i="42"/>
  <c r="E11" i="41"/>
  <c r="E10" i="41"/>
  <c r="I10" i="41" s="1"/>
  <c r="E9" i="41"/>
  <c r="E9" i="42" s="1"/>
  <c r="E7" i="41"/>
  <c r="E7" i="42" s="1"/>
  <c r="H19" i="41"/>
  <c r="G19" i="41"/>
  <c r="I18" i="41"/>
  <c r="I16" i="41"/>
  <c r="I15" i="41"/>
  <c r="I12" i="41"/>
  <c r="I12" i="42" s="1"/>
  <c r="I11" i="41"/>
  <c r="I7" i="41"/>
  <c r="I7" i="42" s="1"/>
  <c r="G12" i="40"/>
  <c r="G12" i="42" s="1"/>
  <c r="G11" i="40"/>
  <c r="G11" i="42" s="1"/>
  <c r="G10" i="40"/>
  <c r="G10" i="42" s="1"/>
  <c r="G9" i="40"/>
  <c r="G9" i="42" s="1"/>
  <c r="I8" i="40"/>
  <c r="G7" i="40"/>
  <c r="E19" i="40"/>
  <c r="C19" i="40"/>
  <c r="I18" i="40"/>
  <c r="I17" i="40"/>
  <c r="I16" i="40"/>
  <c r="I15" i="40"/>
  <c r="I12" i="40"/>
  <c r="I11" i="40"/>
  <c r="I10" i="40"/>
  <c r="I9" i="40"/>
  <c r="I7" i="40"/>
  <c r="E19" i="41" l="1"/>
  <c r="E10" i="42"/>
  <c r="I15" i="42"/>
  <c r="I10" i="42"/>
  <c r="I16" i="42"/>
  <c r="I11" i="42"/>
  <c r="I18" i="42"/>
  <c r="C19" i="42"/>
  <c r="G19" i="42"/>
  <c r="E19" i="42"/>
  <c r="I17" i="41"/>
  <c r="I17" i="42" s="1"/>
  <c r="I8" i="41"/>
  <c r="I8" i="42" s="1"/>
  <c r="I19" i="41"/>
  <c r="I9" i="41"/>
  <c r="I9" i="42" s="1"/>
  <c r="I19" i="40"/>
  <c r="G19" i="40"/>
  <c r="I19" i="42" l="1"/>
</calcChain>
</file>

<file path=xl/sharedStrings.xml><?xml version="1.0" encoding="utf-8"?>
<sst xmlns="http://schemas.openxmlformats.org/spreadsheetml/2006/main" count="132" uniqueCount="42">
  <si>
    <t>Месяц</t>
  </si>
  <si>
    <t>тенге</t>
  </si>
  <si>
    <t>сумма</t>
  </si>
  <si>
    <t>итого</t>
  </si>
  <si>
    <t>I</t>
  </si>
  <si>
    <t>II</t>
  </si>
  <si>
    <t>III</t>
  </si>
  <si>
    <t>IV</t>
  </si>
  <si>
    <t>V</t>
  </si>
  <si>
    <t>VI</t>
  </si>
  <si>
    <t>Итого</t>
  </si>
  <si>
    <t>VII</t>
  </si>
  <si>
    <t>VIII</t>
  </si>
  <si>
    <t>IX</t>
  </si>
  <si>
    <t>X</t>
  </si>
  <si>
    <t>XI</t>
  </si>
  <si>
    <t>XII</t>
  </si>
  <si>
    <t>Директор:</t>
  </si>
  <si>
    <t>Многодетная семья</t>
  </si>
  <si>
    <t>Расчет  бюджетных средств на питание</t>
  </si>
  <si>
    <t>Гл.бух :</t>
  </si>
  <si>
    <t>Инвалиды</t>
  </si>
  <si>
    <t>Байтлесова А.У.</t>
  </si>
  <si>
    <t>Алимбеков С.А</t>
  </si>
  <si>
    <t>Сироты</t>
  </si>
  <si>
    <t>примечание</t>
  </si>
  <si>
    <t>кол-во чел</t>
  </si>
  <si>
    <t xml:space="preserve">              по НОУ "Высший инженерно-технологический колледж"    </t>
  </si>
  <si>
    <t>на 2022 год                                        (Местный бюджет+Серпин)</t>
  </si>
  <si>
    <t xml:space="preserve">                  на 2022 год                                                  Местный бюджет</t>
  </si>
  <si>
    <t xml:space="preserve">                                                    на 2022 год                                                         Серпин</t>
  </si>
  <si>
    <t>0</t>
  </si>
  <si>
    <t>1*365*31</t>
  </si>
  <si>
    <t>1*365*30</t>
  </si>
  <si>
    <t>4 х912 х 31</t>
  </si>
  <si>
    <t>4 х912 х 30</t>
  </si>
  <si>
    <t>4 х 912 х 31</t>
  </si>
  <si>
    <t>4 х912 х 14</t>
  </si>
  <si>
    <t>1*365*14</t>
  </si>
  <si>
    <t>3 х912 х 30</t>
  </si>
  <si>
    <t>3 х912 х 31</t>
  </si>
  <si>
    <t>Хайржан Г.Х.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</si>
</sst>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23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2" fillId="2" borderId="0" xfId="0" applyNumberFormat="1" applyFont="1" applyFill="1" applyBorder="1" applyAlignment="1"/>
    <xf numFmtId="49" fontId="2" fillId="2" borderId="0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49" fontId="9" fillId="2" borderId="3" xfId="0" applyNumberFormat="1" applyFont="1" applyFill="1" applyBorder="1" applyAlignment="1"/>
    <xf numFmtId="0" fontId="9" fillId="2" borderId="3" xfId="0" applyNumberFormat="1" applyFont="1" applyFill="1" applyBorder="1" applyAlignment="1"/>
    <xf numFmtId="0" fontId="9" fillId="0" borderId="3" xfId="0" applyFont="1" applyBorder="1" applyAlignment="1">
      <alignment vertical="center"/>
    </xf>
    <xf numFmtId="49" fontId="9" fillId="2" borderId="3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/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9" fillId="2" borderId="0" xfId="0" applyNumberFormat="1" applyFont="1" applyFill="1" applyBorder="1" applyAlignment="1"/>
    <xf numFmtId="49" fontId="9" fillId="2" borderId="0" xfId="0" applyNumberFormat="1" applyFont="1" applyFill="1" applyBorder="1" applyAlignment="1"/>
    <xf numFmtId="0" fontId="0" fillId="0" borderId="3" xfId="0" applyBorder="1"/>
    <xf numFmtId="0" fontId="8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wrapText="1"/>
    </xf>
    <xf numFmtId="0" fontId="10" fillId="0" borderId="0" xfId="0" applyFont="1"/>
    <xf numFmtId="164" fontId="11" fillId="0" borderId="0" xfId="0" applyNumberFormat="1" applyFont="1" applyAlignment="1">
      <alignment horizontal="left"/>
    </xf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16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applyFont="1" applyBorder="1" applyAlignment="1"/>
    <xf numFmtId="164" fontId="22" fillId="0" borderId="0" xfId="0" applyNumberFormat="1" applyFont="1"/>
    <xf numFmtId="0" fontId="14" fillId="0" borderId="0" xfId="0" applyFont="1" applyBorder="1"/>
    <xf numFmtId="0" fontId="10" fillId="0" borderId="3" xfId="0" applyFont="1" applyBorder="1"/>
    <xf numFmtId="9" fontId="0" fillId="0" borderId="0" xfId="0" applyNumberFormat="1"/>
    <xf numFmtId="0" fontId="6" fillId="0" borderId="0" xfId="0" applyFont="1" applyAlignment="1">
      <alignment horizontal="center"/>
    </xf>
    <xf numFmtId="0" fontId="0" fillId="0" borderId="7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164" fontId="1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21" sqref="A21:XFD24"/>
    </sheetView>
  </sheetViews>
  <sheetFormatPr defaultRowHeight="15" x14ac:dyDescent="0.25"/>
  <cols>
    <col min="1" max="1" width="5.42578125" customWidth="1"/>
    <col min="2" max="2" width="13.140625" customWidth="1"/>
    <col min="3" max="3" width="10.28515625" customWidth="1"/>
    <col min="4" max="4" width="12.140625" customWidth="1"/>
    <col min="5" max="5" width="9.5703125" customWidth="1"/>
    <col min="6" max="6" width="20.5703125" customWidth="1"/>
    <col min="7" max="7" width="14.5703125" customWidth="1"/>
    <col min="8" max="8" width="8.7109375" customWidth="1"/>
    <col min="9" max="9" width="16.140625" style="33" customWidth="1"/>
    <col min="10" max="10" width="19.85546875" style="33" customWidth="1"/>
    <col min="11" max="11" width="9.140625" style="33"/>
    <col min="14" max="14" width="13.28515625" bestFit="1" customWidth="1"/>
  </cols>
  <sheetData>
    <row r="1" spans="1:14" ht="20.25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</row>
    <row r="2" spans="1:14" ht="18.75" x14ac:dyDescent="0.3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</row>
    <row r="3" spans="1:14" ht="20.25" x14ac:dyDescent="0.3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61"/>
    </row>
    <row r="4" spans="1:14" x14ac:dyDescent="0.2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x14ac:dyDescent="0.25">
      <c r="A5" s="7"/>
      <c r="B5" s="64"/>
      <c r="C5" s="65"/>
      <c r="D5" s="65"/>
      <c r="E5" s="65"/>
      <c r="F5" s="65"/>
      <c r="G5" s="66"/>
      <c r="H5" s="64" t="s">
        <v>10</v>
      </c>
      <c r="I5" s="67"/>
      <c r="J5" s="9"/>
      <c r="N5" s="3"/>
    </row>
    <row r="6" spans="1:14" ht="28.5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7" t="s">
        <v>26</v>
      </c>
      <c r="I6" s="11" t="s">
        <v>2</v>
      </c>
      <c r="J6" s="11" t="s">
        <v>25</v>
      </c>
      <c r="N6" s="4"/>
    </row>
    <row r="7" spans="1:14" ht="15.75" x14ac:dyDescent="0.25">
      <c r="A7" s="12" t="s">
        <v>4</v>
      </c>
      <c r="B7" s="13"/>
      <c r="C7" s="30"/>
      <c r="D7" s="13"/>
      <c r="E7" s="30"/>
      <c r="F7" s="17" t="s">
        <v>32</v>
      </c>
      <c r="G7" s="29">
        <f>1*365*31</f>
        <v>11315</v>
      </c>
      <c r="H7" s="13">
        <v>1</v>
      </c>
      <c r="I7" s="29">
        <f t="shared" ref="I7:I12" si="0">C7+E7+G7</f>
        <v>11315</v>
      </c>
      <c r="J7" s="14"/>
      <c r="N7" s="4"/>
    </row>
    <row r="8" spans="1:14" ht="15.75" x14ac:dyDescent="0.25">
      <c r="A8" s="16" t="s">
        <v>5</v>
      </c>
      <c r="B8" s="13"/>
      <c r="C8" s="30"/>
      <c r="D8" s="13"/>
      <c r="E8" s="13"/>
      <c r="F8" s="17" t="s">
        <v>38</v>
      </c>
      <c r="G8" s="29">
        <f>1*365*14</f>
        <v>5110</v>
      </c>
      <c r="H8" s="13">
        <v>1</v>
      </c>
      <c r="I8" s="29">
        <f t="shared" si="0"/>
        <v>5110</v>
      </c>
      <c r="J8" s="14"/>
      <c r="N8" s="4"/>
    </row>
    <row r="9" spans="1:14" ht="15.75" x14ac:dyDescent="0.25">
      <c r="A9" s="16" t="s">
        <v>6</v>
      </c>
      <c r="B9" s="13"/>
      <c r="C9" s="30"/>
      <c r="D9" s="13"/>
      <c r="E9" s="30"/>
      <c r="F9" s="17" t="s">
        <v>32</v>
      </c>
      <c r="G9" s="29">
        <f>1*365*31</f>
        <v>11315</v>
      </c>
      <c r="H9" s="13">
        <v>1</v>
      </c>
      <c r="I9" s="29">
        <f t="shared" si="0"/>
        <v>11315</v>
      </c>
      <c r="J9" s="14"/>
      <c r="N9" s="4"/>
    </row>
    <row r="10" spans="1:14" ht="15.75" x14ac:dyDescent="0.25">
      <c r="A10" s="16" t="s">
        <v>7</v>
      </c>
      <c r="B10" s="13"/>
      <c r="C10" s="30"/>
      <c r="D10" s="13"/>
      <c r="E10" s="13"/>
      <c r="F10" s="17" t="s">
        <v>33</v>
      </c>
      <c r="G10" s="29">
        <f>1*365*30</f>
        <v>10950</v>
      </c>
      <c r="H10" s="13">
        <v>1</v>
      </c>
      <c r="I10" s="29">
        <f t="shared" si="0"/>
        <v>10950</v>
      </c>
      <c r="J10" s="14"/>
      <c r="N10" s="4"/>
    </row>
    <row r="11" spans="1:14" ht="15.75" x14ac:dyDescent="0.25">
      <c r="A11" s="16" t="s">
        <v>8</v>
      </c>
      <c r="B11" s="13"/>
      <c r="C11" s="30"/>
      <c r="D11" s="13"/>
      <c r="E11" s="30"/>
      <c r="F11" s="17" t="s">
        <v>32</v>
      </c>
      <c r="G11" s="29">
        <f>1*365*31</f>
        <v>11315</v>
      </c>
      <c r="H11" s="13">
        <v>1</v>
      </c>
      <c r="I11" s="29">
        <f t="shared" si="0"/>
        <v>11315</v>
      </c>
      <c r="J11" s="14"/>
      <c r="L11" s="3"/>
      <c r="N11" s="4"/>
    </row>
    <row r="12" spans="1:14" ht="15.75" x14ac:dyDescent="0.25">
      <c r="A12" s="16" t="s">
        <v>9</v>
      </c>
      <c r="B12" s="13"/>
      <c r="C12" s="30"/>
      <c r="D12" s="13"/>
      <c r="E12" s="13"/>
      <c r="F12" s="17" t="s">
        <v>33</v>
      </c>
      <c r="G12" s="29">
        <f>1*365*30</f>
        <v>10950</v>
      </c>
      <c r="H12" s="13">
        <v>1</v>
      </c>
      <c r="I12" s="29">
        <f t="shared" si="0"/>
        <v>10950</v>
      </c>
      <c r="J12" s="14"/>
      <c r="L12" s="24"/>
      <c r="N12" s="5"/>
    </row>
    <row r="13" spans="1:14" ht="15.75" x14ac:dyDescent="0.25">
      <c r="A13" s="16" t="s">
        <v>11</v>
      </c>
      <c r="B13" s="13"/>
      <c r="C13" s="30"/>
      <c r="D13" s="13"/>
      <c r="E13" s="13"/>
      <c r="F13" s="17"/>
      <c r="G13" s="29"/>
      <c r="H13" s="13"/>
      <c r="I13" s="29"/>
      <c r="J13" s="14"/>
      <c r="L13" s="24"/>
      <c r="N13" s="5"/>
    </row>
    <row r="14" spans="1:14" ht="22.5" customHeight="1" x14ac:dyDescent="0.25">
      <c r="A14" s="16" t="s">
        <v>12</v>
      </c>
      <c r="B14" s="13"/>
      <c r="C14" s="30"/>
      <c r="D14" s="13"/>
      <c r="E14" s="13"/>
      <c r="F14" s="17"/>
      <c r="G14" s="29"/>
      <c r="H14" s="13"/>
      <c r="I14" s="29"/>
      <c r="J14" s="17"/>
      <c r="L14" s="24"/>
      <c r="N14" s="4"/>
    </row>
    <row r="15" spans="1:14" ht="15.75" x14ac:dyDescent="0.25">
      <c r="A15" s="16" t="s">
        <v>13</v>
      </c>
      <c r="B15" s="13"/>
      <c r="C15" s="30"/>
      <c r="D15" s="13"/>
      <c r="E15" s="13"/>
      <c r="F15" s="17" t="s">
        <v>31</v>
      </c>
      <c r="G15" s="29">
        <v>0</v>
      </c>
      <c r="H15" s="13">
        <v>0</v>
      </c>
      <c r="I15" s="29">
        <f t="shared" ref="I15:I18" si="1">C15+E15+G15</f>
        <v>0</v>
      </c>
      <c r="J15" s="14"/>
      <c r="L15" s="24"/>
      <c r="N15" s="6"/>
    </row>
    <row r="16" spans="1:14" x14ac:dyDescent="0.25">
      <c r="A16" s="16" t="s">
        <v>14</v>
      </c>
      <c r="B16" s="18"/>
      <c r="C16" s="30"/>
      <c r="D16" s="13"/>
      <c r="E16" s="13"/>
      <c r="F16" s="17" t="s">
        <v>31</v>
      </c>
      <c r="G16" s="29">
        <v>0</v>
      </c>
      <c r="H16" s="13">
        <v>0</v>
      </c>
      <c r="I16" s="29">
        <f t="shared" si="1"/>
        <v>0</v>
      </c>
      <c r="J16" s="17"/>
      <c r="L16" s="24"/>
      <c r="N16" s="3"/>
    </row>
    <row r="17" spans="1:14" x14ac:dyDescent="0.25">
      <c r="A17" s="16" t="s">
        <v>15</v>
      </c>
      <c r="B17" s="18"/>
      <c r="C17" s="30"/>
      <c r="D17" s="13"/>
      <c r="E17" s="13"/>
      <c r="F17" s="17" t="s">
        <v>31</v>
      </c>
      <c r="G17" s="29">
        <v>0</v>
      </c>
      <c r="H17" s="13">
        <v>0</v>
      </c>
      <c r="I17" s="29">
        <f t="shared" si="1"/>
        <v>0</v>
      </c>
      <c r="J17" s="14"/>
      <c r="L17" s="24"/>
      <c r="N17" s="3"/>
    </row>
    <row r="18" spans="1:14" x14ac:dyDescent="0.25">
      <c r="A18" s="16" t="s">
        <v>16</v>
      </c>
      <c r="B18" s="18"/>
      <c r="C18" s="30"/>
      <c r="D18" s="13"/>
      <c r="E18" s="13"/>
      <c r="F18" s="17" t="s">
        <v>31</v>
      </c>
      <c r="G18" s="29">
        <v>0</v>
      </c>
      <c r="H18" s="13">
        <v>0</v>
      </c>
      <c r="I18" s="29">
        <f t="shared" si="1"/>
        <v>0</v>
      </c>
      <c r="J18" s="17"/>
      <c r="L18" s="24"/>
    </row>
    <row r="19" spans="1:14" x14ac:dyDescent="0.25">
      <c r="A19" s="20" t="s">
        <v>10</v>
      </c>
      <c r="B19" s="21"/>
      <c r="C19" s="31">
        <f>SUM(C7:C18)</f>
        <v>0</v>
      </c>
      <c r="D19" s="21"/>
      <c r="E19" s="21">
        <f>SUM(E7:E18)</f>
        <v>0</v>
      </c>
      <c r="F19" s="22"/>
      <c r="G19" s="28">
        <f>SUM(G7:G18)</f>
        <v>60955</v>
      </c>
      <c r="H19" s="28"/>
      <c r="I19" s="28">
        <f>SUM(I7:I18)</f>
        <v>60955</v>
      </c>
      <c r="J19" s="22"/>
      <c r="L19" s="25"/>
    </row>
    <row r="20" spans="1:14" ht="16.5" customHeight="1" x14ac:dyDescent="0.25">
      <c r="A20" s="57"/>
      <c r="B20" s="57"/>
      <c r="C20" s="57"/>
      <c r="D20" s="57"/>
      <c r="E20" s="57"/>
      <c r="F20" s="57"/>
      <c r="G20" s="53"/>
      <c r="H20" s="53"/>
      <c r="I20" s="34"/>
      <c r="J20" s="34"/>
      <c r="L20" s="24"/>
    </row>
    <row r="21" spans="1:14" s="43" customFormat="1" ht="15.75" x14ac:dyDescent="0.25">
      <c r="A21" s="38"/>
      <c r="B21" s="39" t="s">
        <v>17</v>
      </c>
      <c r="C21" s="39"/>
      <c r="D21" s="40"/>
      <c r="E21" s="58" t="s">
        <v>23</v>
      </c>
      <c r="F21" s="59"/>
      <c r="G21" s="38"/>
      <c r="H21" s="38"/>
      <c r="I21" s="41"/>
      <c r="J21" s="41"/>
      <c r="K21" s="42"/>
    </row>
    <row r="22" spans="1:14" s="43" customFormat="1" ht="15.75" x14ac:dyDescent="0.25">
      <c r="A22" s="44"/>
      <c r="B22" s="45"/>
      <c r="C22" s="45"/>
      <c r="D22" s="40"/>
      <c r="E22" s="45"/>
      <c r="F22" s="45"/>
      <c r="G22" s="44"/>
      <c r="H22" s="44"/>
      <c r="I22" s="46"/>
      <c r="J22" s="46"/>
      <c r="K22" s="42"/>
    </row>
    <row r="23" spans="1:14" s="43" customFormat="1" ht="15.75" x14ac:dyDescent="0.25">
      <c r="A23" s="44"/>
      <c r="B23" s="39" t="s">
        <v>20</v>
      </c>
      <c r="C23" s="39"/>
      <c r="D23" s="40"/>
      <c r="E23" s="60" t="s">
        <v>22</v>
      </c>
      <c r="F23" s="60"/>
      <c r="G23" s="44"/>
      <c r="H23" s="44"/>
      <c r="I23" s="46"/>
      <c r="J23" s="46"/>
      <c r="K23" s="42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37"/>
      <c r="J24" s="37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37"/>
      <c r="J25" s="37"/>
    </row>
  </sheetData>
  <mergeCells count="9">
    <mergeCell ref="A20:F20"/>
    <mergeCell ref="E21:F21"/>
    <mergeCell ref="E23:F23"/>
    <mergeCell ref="A1:J1"/>
    <mergeCell ref="A2:J2"/>
    <mergeCell ref="A3:J3"/>
    <mergeCell ref="A4:J4"/>
    <mergeCell ref="B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27" sqref="B27"/>
    </sheetView>
  </sheetViews>
  <sheetFormatPr defaultRowHeight="15" x14ac:dyDescent="0.25"/>
  <cols>
    <col min="1" max="1" width="5.42578125" customWidth="1"/>
    <col min="2" max="2" width="13.42578125" customWidth="1"/>
    <col min="3" max="3" width="10.85546875" customWidth="1"/>
    <col min="4" max="4" width="16.28515625" customWidth="1"/>
    <col min="5" max="5" width="12.140625" customWidth="1"/>
    <col min="6" max="6" width="20.5703125" customWidth="1"/>
    <col min="7" max="7" width="9.42578125" customWidth="1"/>
    <col min="8" max="8" width="8.28515625" customWidth="1"/>
    <col min="9" max="9" width="12.5703125" style="33" customWidth="1"/>
    <col min="10" max="10" width="22" style="33" customWidth="1"/>
    <col min="11" max="11" width="9.140625" style="33"/>
    <col min="14" max="14" width="13.28515625" bestFit="1" customWidth="1"/>
  </cols>
  <sheetData>
    <row r="1" spans="1:14" ht="20.25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</row>
    <row r="2" spans="1:14" ht="18.75" x14ac:dyDescent="0.3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</row>
    <row r="3" spans="1:14" ht="20.25" x14ac:dyDescent="0.3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</row>
    <row r="4" spans="1:14" x14ac:dyDescent="0.2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4" x14ac:dyDescent="0.25">
      <c r="A5" s="7"/>
      <c r="B5" s="64"/>
      <c r="C5" s="68"/>
      <c r="D5" s="68"/>
      <c r="E5" s="68"/>
      <c r="F5" s="68"/>
      <c r="G5" s="66"/>
      <c r="H5" s="64" t="s">
        <v>10</v>
      </c>
      <c r="I5" s="67"/>
      <c r="J5" s="9"/>
      <c r="N5" s="3"/>
    </row>
    <row r="6" spans="1:14" ht="28.5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7" t="s">
        <v>26</v>
      </c>
      <c r="I6" s="11" t="s">
        <v>3</v>
      </c>
      <c r="J6" s="11" t="s">
        <v>25</v>
      </c>
      <c r="N6" s="4"/>
    </row>
    <row r="7" spans="1:14" ht="15.75" x14ac:dyDescent="0.25">
      <c r="A7" s="12" t="s">
        <v>4</v>
      </c>
      <c r="B7" s="13"/>
      <c r="C7" s="30"/>
      <c r="D7" s="13" t="s">
        <v>34</v>
      </c>
      <c r="E7" s="30">
        <f>4*912*31</f>
        <v>113088</v>
      </c>
      <c r="F7" s="13"/>
      <c r="G7" s="15"/>
      <c r="H7" s="13">
        <v>4</v>
      </c>
      <c r="I7" s="29">
        <f t="shared" ref="I7:I12" si="0">E7+C7</f>
        <v>113088</v>
      </c>
      <c r="J7" s="32"/>
      <c r="L7" s="52"/>
      <c r="N7" s="4"/>
    </row>
    <row r="8" spans="1:14" ht="15.75" x14ac:dyDescent="0.25">
      <c r="A8" s="16" t="s">
        <v>5</v>
      </c>
      <c r="B8" s="13"/>
      <c r="C8" s="30"/>
      <c r="D8" s="13" t="s">
        <v>37</v>
      </c>
      <c r="E8" s="30">
        <f>4*912*14</f>
        <v>51072</v>
      </c>
      <c r="F8" s="13"/>
      <c r="G8" s="19"/>
      <c r="H8" s="13">
        <v>4</v>
      </c>
      <c r="I8" s="29">
        <f>E8+C8</f>
        <v>51072</v>
      </c>
      <c r="J8" s="14"/>
      <c r="N8" s="4"/>
    </row>
    <row r="9" spans="1:14" ht="15.75" x14ac:dyDescent="0.25">
      <c r="A9" s="16" t="s">
        <v>6</v>
      </c>
      <c r="B9" s="13"/>
      <c r="C9" s="30"/>
      <c r="D9" s="13" t="s">
        <v>34</v>
      </c>
      <c r="E9" s="30">
        <f>4*912*31</f>
        <v>113088</v>
      </c>
      <c r="F9" s="13"/>
      <c r="G9" s="19"/>
      <c r="H9" s="13">
        <v>4</v>
      </c>
      <c r="I9" s="29">
        <f t="shared" si="0"/>
        <v>113088</v>
      </c>
      <c r="J9" s="14"/>
      <c r="N9" s="4"/>
    </row>
    <row r="10" spans="1:14" ht="15.75" x14ac:dyDescent="0.25">
      <c r="A10" s="16" t="s">
        <v>7</v>
      </c>
      <c r="B10" s="13"/>
      <c r="C10" s="30"/>
      <c r="D10" s="13" t="s">
        <v>35</v>
      </c>
      <c r="E10" s="30">
        <f>4*912*30</f>
        <v>109440</v>
      </c>
      <c r="F10" s="13"/>
      <c r="G10" s="19"/>
      <c r="H10" s="13">
        <v>4</v>
      </c>
      <c r="I10" s="29">
        <f t="shared" si="0"/>
        <v>109440</v>
      </c>
      <c r="J10" s="14"/>
      <c r="N10" s="4"/>
    </row>
    <row r="11" spans="1:14" ht="15.75" x14ac:dyDescent="0.25">
      <c r="A11" s="16" t="s">
        <v>8</v>
      </c>
      <c r="B11" s="13"/>
      <c r="C11" s="30"/>
      <c r="D11" s="13" t="s">
        <v>34</v>
      </c>
      <c r="E11" s="30">
        <f>4*912*31</f>
        <v>113088</v>
      </c>
      <c r="F11" s="13"/>
      <c r="G11" s="19"/>
      <c r="H11" s="13">
        <v>4</v>
      </c>
      <c r="I11" s="29">
        <f t="shared" si="0"/>
        <v>113088</v>
      </c>
      <c r="J11" s="14"/>
      <c r="L11" s="3"/>
      <c r="N11" s="4"/>
    </row>
    <row r="12" spans="1:14" ht="15.75" x14ac:dyDescent="0.25">
      <c r="A12" s="16" t="s">
        <v>9</v>
      </c>
      <c r="B12" s="13"/>
      <c r="C12" s="30"/>
      <c r="D12" s="13" t="s">
        <v>35</v>
      </c>
      <c r="E12" s="30">
        <f>4*912*30</f>
        <v>109440</v>
      </c>
      <c r="F12" s="13"/>
      <c r="G12" s="19"/>
      <c r="H12" s="13">
        <v>4</v>
      </c>
      <c r="I12" s="29">
        <f t="shared" si="0"/>
        <v>109440</v>
      </c>
      <c r="J12" s="14"/>
      <c r="L12" s="24"/>
      <c r="N12" s="5"/>
    </row>
    <row r="13" spans="1:14" ht="15.75" x14ac:dyDescent="0.25">
      <c r="A13" s="16" t="s">
        <v>11</v>
      </c>
      <c r="B13" s="13"/>
      <c r="C13" s="30"/>
      <c r="D13" s="13"/>
      <c r="E13" s="30"/>
      <c r="F13" s="13"/>
      <c r="G13" s="15"/>
      <c r="H13" s="13"/>
      <c r="I13" s="29"/>
      <c r="J13" s="14"/>
      <c r="L13" s="24"/>
      <c r="N13" s="5"/>
    </row>
    <row r="14" spans="1:14" ht="22.5" customHeight="1" x14ac:dyDescent="0.25">
      <c r="A14" s="16" t="s">
        <v>12</v>
      </c>
      <c r="B14" s="26"/>
      <c r="C14" s="26"/>
      <c r="D14" s="26"/>
      <c r="E14" s="26"/>
      <c r="F14" s="26"/>
      <c r="G14" s="26"/>
      <c r="H14" s="26"/>
      <c r="I14" s="51"/>
      <c r="J14" s="17"/>
      <c r="L14" s="24"/>
      <c r="N14" s="4"/>
    </row>
    <row r="15" spans="1:14" ht="15.75" x14ac:dyDescent="0.25">
      <c r="A15" s="16" t="s">
        <v>13</v>
      </c>
      <c r="B15" s="13"/>
      <c r="C15" s="30"/>
      <c r="D15" s="13" t="s">
        <v>39</v>
      </c>
      <c r="E15" s="30">
        <f>3*912*30</f>
        <v>82080</v>
      </c>
      <c r="F15" s="13"/>
      <c r="G15" s="19"/>
      <c r="H15" s="13">
        <v>3</v>
      </c>
      <c r="I15" s="29">
        <f t="shared" ref="I15:I18" si="1">E15+C15</f>
        <v>82080</v>
      </c>
      <c r="J15" s="14"/>
      <c r="L15" s="24"/>
      <c r="N15" s="6"/>
    </row>
    <row r="16" spans="1:14" x14ac:dyDescent="0.25">
      <c r="A16" s="16" t="s">
        <v>14</v>
      </c>
      <c r="B16" s="13"/>
      <c r="C16" s="30"/>
      <c r="D16" s="13" t="s">
        <v>40</v>
      </c>
      <c r="E16" s="30">
        <f>3*912*31</f>
        <v>84816</v>
      </c>
      <c r="F16" s="13"/>
      <c r="G16" s="15"/>
      <c r="H16" s="13">
        <v>3</v>
      </c>
      <c r="I16" s="29">
        <f t="shared" si="1"/>
        <v>84816</v>
      </c>
      <c r="J16" s="17"/>
      <c r="L16" s="24"/>
      <c r="N16" s="3"/>
    </row>
    <row r="17" spans="1:14" x14ac:dyDescent="0.25">
      <c r="A17" s="16" t="s">
        <v>15</v>
      </c>
      <c r="B17" s="13"/>
      <c r="C17" s="30"/>
      <c r="D17" s="13" t="s">
        <v>39</v>
      </c>
      <c r="E17" s="30">
        <f>3*912*30</f>
        <v>82080</v>
      </c>
      <c r="F17" s="13"/>
      <c r="G17" s="19"/>
      <c r="H17" s="13">
        <v>3</v>
      </c>
      <c r="I17" s="29">
        <f t="shared" si="1"/>
        <v>82080</v>
      </c>
      <c r="J17" s="14"/>
      <c r="L17" s="24"/>
      <c r="N17" s="3"/>
    </row>
    <row r="18" spans="1:14" x14ac:dyDescent="0.25">
      <c r="A18" s="16" t="s">
        <v>16</v>
      </c>
      <c r="B18" s="13"/>
      <c r="C18" s="30"/>
      <c r="D18" s="13" t="s">
        <v>40</v>
      </c>
      <c r="E18" s="30">
        <f>3*912*31</f>
        <v>84816</v>
      </c>
      <c r="F18" s="13"/>
      <c r="G18" s="15"/>
      <c r="H18" s="13">
        <v>3</v>
      </c>
      <c r="I18" s="29">
        <f t="shared" si="1"/>
        <v>84816</v>
      </c>
      <c r="J18" s="17"/>
      <c r="L18" s="24"/>
    </row>
    <row r="19" spans="1:14" x14ac:dyDescent="0.25">
      <c r="A19" s="20" t="s">
        <v>10</v>
      </c>
      <c r="B19" s="21"/>
      <c r="C19" s="31">
        <f>SUM(C7:C18)</f>
        <v>0</v>
      </c>
      <c r="D19" s="13"/>
      <c r="E19" s="31">
        <f>SUM(E7:E18)</f>
        <v>943008</v>
      </c>
      <c r="F19" s="22"/>
      <c r="G19" s="22">
        <f>SUM(G7:G18)</f>
        <v>0</v>
      </c>
      <c r="H19" s="21">
        <f>SUM(H7:H18)</f>
        <v>36</v>
      </c>
      <c r="I19" s="28">
        <f>E19+C19</f>
        <v>943008</v>
      </c>
      <c r="J19" s="22"/>
      <c r="L19" s="25"/>
    </row>
    <row r="20" spans="1:14" s="43" customFormat="1" x14ac:dyDescent="0.25">
      <c r="A20" s="38"/>
      <c r="B20" s="39" t="s">
        <v>17</v>
      </c>
      <c r="C20" s="39"/>
      <c r="D20" s="39"/>
      <c r="E20" s="39"/>
      <c r="F20" s="40"/>
      <c r="G20" s="47" t="s">
        <v>23</v>
      </c>
      <c r="H20" s="47"/>
      <c r="K20" s="42"/>
      <c r="L20" s="48"/>
    </row>
    <row r="21" spans="1:14" s="43" customFormat="1" x14ac:dyDescent="0.25">
      <c r="A21" s="38"/>
      <c r="B21" s="45"/>
      <c r="C21" s="45"/>
      <c r="D21" s="45"/>
      <c r="E21" s="45"/>
      <c r="F21" s="40"/>
      <c r="G21" s="47"/>
      <c r="H21" s="47"/>
      <c r="K21" s="42"/>
      <c r="L21" s="48"/>
    </row>
    <row r="22" spans="1:14" s="43" customFormat="1" x14ac:dyDescent="0.25">
      <c r="A22" s="38"/>
      <c r="B22" s="39" t="s">
        <v>20</v>
      </c>
      <c r="C22" s="39"/>
      <c r="D22" s="39"/>
      <c r="E22" s="39"/>
      <c r="F22" s="40"/>
      <c r="G22" s="49" t="s">
        <v>22</v>
      </c>
      <c r="H22" s="49"/>
      <c r="K22" s="42"/>
      <c r="L22" s="50"/>
    </row>
    <row r="23" spans="1:14" x14ac:dyDescent="0.25">
      <c r="A23" s="2"/>
      <c r="B23" s="2"/>
      <c r="C23" s="2"/>
      <c r="D23" s="2"/>
      <c r="E23" s="2"/>
      <c r="F23" s="2"/>
      <c r="G23" s="2"/>
      <c r="H23" s="23"/>
      <c r="I23" s="36"/>
      <c r="J23" s="36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36"/>
      <c r="J24" s="36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37"/>
      <c r="J25" s="37"/>
    </row>
    <row r="26" spans="1:14" ht="15.75" x14ac:dyDescent="0.25">
      <c r="A26" s="1"/>
      <c r="B26" s="1"/>
      <c r="C26" s="1"/>
      <c r="D26" s="1"/>
      <c r="E26" s="1"/>
      <c r="F26" s="1"/>
      <c r="G26" s="1"/>
      <c r="H26" s="1"/>
      <c r="I26" s="37"/>
      <c r="J26" s="37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37"/>
      <c r="J27" s="37"/>
    </row>
    <row r="28" spans="1:14" ht="15.75" x14ac:dyDescent="0.25">
      <c r="A28" s="1"/>
      <c r="B28" s="1"/>
      <c r="C28" s="1"/>
      <c r="D28" s="1"/>
      <c r="E28" s="1"/>
      <c r="F28" s="1"/>
      <c r="G28" s="1"/>
      <c r="H28" s="1"/>
      <c r="I28" s="37"/>
      <c r="J28" s="37"/>
    </row>
  </sheetData>
  <mergeCells count="6">
    <mergeCell ref="A1:J1"/>
    <mergeCell ref="A2:J2"/>
    <mergeCell ref="A3:J3"/>
    <mergeCell ref="A4:J4"/>
    <mergeCell ref="B5:G5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26" sqref="J26"/>
    </sheetView>
  </sheetViews>
  <sheetFormatPr defaultRowHeight="15" x14ac:dyDescent="0.25"/>
  <cols>
    <col min="1" max="1" width="5.42578125" customWidth="1"/>
    <col min="2" max="2" width="14.140625" hidden="1" customWidth="1"/>
    <col min="3" max="3" width="10.85546875" hidden="1" customWidth="1"/>
    <col min="4" max="4" width="15.7109375" customWidth="1"/>
    <col min="5" max="5" width="12" customWidth="1"/>
    <col min="6" max="6" width="20.5703125" customWidth="1"/>
    <col min="7" max="7" width="10.7109375" customWidth="1"/>
    <col min="8" max="8" width="9" customWidth="1"/>
    <col min="9" max="9" width="9.85546875" style="33" customWidth="1"/>
    <col min="10" max="10" width="19.85546875" style="33" customWidth="1"/>
  </cols>
  <sheetData>
    <row r="1" spans="1:10" ht="20.25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.75" x14ac:dyDescent="0.3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0.25" x14ac:dyDescent="0.3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5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7"/>
      <c r="B5" s="55"/>
      <c r="C5" s="56"/>
      <c r="D5" s="56"/>
      <c r="E5" s="56"/>
      <c r="F5" s="56"/>
      <c r="G5" s="54"/>
      <c r="H5" s="64" t="s">
        <v>10</v>
      </c>
      <c r="I5" s="67"/>
      <c r="J5" s="9"/>
    </row>
    <row r="6" spans="1:10" ht="28.5" customHeight="1" x14ac:dyDescent="0.25">
      <c r="A6" s="10" t="s">
        <v>0</v>
      </c>
      <c r="B6" s="8" t="s">
        <v>21</v>
      </c>
      <c r="C6" s="8" t="s">
        <v>2</v>
      </c>
      <c r="D6" s="8" t="s">
        <v>24</v>
      </c>
      <c r="E6" s="8" t="s">
        <v>2</v>
      </c>
      <c r="F6" s="11" t="s">
        <v>18</v>
      </c>
      <c r="G6" s="11" t="s">
        <v>2</v>
      </c>
      <c r="H6" s="27" t="s">
        <v>26</v>
      </c>
      <c r="I6" s="11" t="s">
        <v>2</v>
      </c>
      <c r="J6" s="11" t="s">
        <v>25</v>
      </c>
    </row>
    <row r="7" spans="1:10" x14ac:dyDescent="0.25">
      <c r="A7" s="12" t="s">
        <v>4</v>
      </c>
      <c r="B7" s="13"/>
      <c r="C7" s="30">
        <f>'Серп 2022 (365)'!C7+'Мест 2022 (912)'!C7</f>
        <v>0</v>
      </c>
      <c r="D7" s="13" t="s">
        <v>36</v>
      </c>
      <c r="E7" s="30">
        <f>'Серп 2022 (365)'!E7+'Мест 2022 (912)'!E7</f>
        <v>113088</v>
      </c>
      <c r="F7" s="17" t="s">
        <v>32</v>
      </c>
      <c r="G7" s="30">
        <f>'Серп 2022 (365)'!G7+'Мест 2022 (912)'!G7</f>
        <v>11315</v>
      </c>
      <c r="H7" s="13">
        <f>'Серп 2022 (365)'!H7+'Мест 2022 (912)'!H7</f>
        <v>5</v>
      </c>
      <c r="I7" s="30">
        <f>'Серп 2022 (365)'!I7+'Мест 2022 (912)'!I7</f>
        <v>124403</v>
      </c>
      <c r="J7" s="32"/>
    </row>
    <row r="8" spans="1:10" x14ac:dyDescent="0.25">
      <c r="A8" s="16" t="s">
        <v>5</v>
      </c>
      <c r="B8" s="13"/>
      <c r="C8" s="30">
        <f>'Серп 2022 (365)'!C8+'Мест 2022 (912)'!C8</f>
        <v>0</v>
      </c>
      <c r="D8" s="13" t="s">
        <v>37</v>
      </c>
      <c r="E8" s="30">
        <f>'Серп 2022 (365)'!E8+'Мест 2022 (912)'!E8</f>
        <v>51072</v>
      </c>
      <c r="F8" s="17" t="s">
        <v>38</v>
      </c>
      <c r="G8" s="30">
        <f>'Серп 2022 (365)'!G8+'Мест 2022 (912)'!G8</f>
        <v>5110</v>
      </c>
      <c r="H8" s="13">
        <f>'Серп 2022 (365)'!H8+'Мест 2022 (912)'!H8</f>
        <v>5</v>
      </c>
      <c r="I8" s="30">
        <f>'Серп 2022 (365)'!I8+'Мест 2022 (912)'!I8</f>
        <v>56182</v>
      </c>
      <c r="J8" s="32"/>
    </row>
    <row r="9" spans="1:10" x14ac:dyDescent="0.25">
      <c r="A9" s="16" t="s">
        <v>6</v>
      </c>
      <c r="B9" s="13"/>
      <c r="C9" s="30">
        <f>'Серп 2022 (365)'!C9+'Мест 2022 (912)'!C9</f>
        <v>0</v>
      </c>
      <c r="D9" s="13" t="s">
        <v>34</v>
      </c>
      <c r="E9" s="30">
        <f>'Серп 2022 (365)'!E9+'Мест 2022 (912)'!E9</f>
        <v>113088</v>
      </c>
      <c r="F9" s="17" t="s">
        <v>32</v>
      </c>
      <c r="G9" s="30">
        <f>'Серп 2022 (365)'!G9+'Мест 2022 (912)'!G9</f>
        <v>11315</v>
      </c>
      <c r="H9" s="13">
        <f>'Серп 2022 (365)'!H9+'Мест 2022 (912)'!H9</f>
        <v>5</v>
      </c>
      <c r="I9" s="30">
        <f>'Серп 2022 (365)'!I9+'Мест 2022 (912)'!I9</f>
        <v>124403</v>
      </c>
      <c r="J9" s="14"/>
    </row>
    <row r="10" spans="1:10" x14ac:dyDescent="0.25">
      <c r="A10" s="16" t="s">
        <v>7</v>
      </c>
      <c r="B10" s="13"/>
      <c r="C10" s="30">
        <f>'Серп 2022 (365)'!C10+'Мест 2022 (912)'!C10</f>
        <v>0</v>
      </c>
      <c r="D10" s="13" t="s">
        <v>35</v>
      </c>
      <c r="E10" s="30">
        <f>'Серп 2022 (365)'!E10+'Мест 2022 (912)'!E10</f>
        <v>109440</v>
      </c>
      <c r="F10" s="17" t="s">
        <v>33</v>
      </c>
      <c r="G10" s="30">
        <f>'Серп 2022 (365)'!G10+'Мест 2022 (912)'!G10</f>
        <v>10950</v>
      </c>
      <c r="H10" s="13">
        <f>'Серп 2022 (365)'!H10+'Мест 2022 (912)'!H10</f>
        <v>5</v>
      </c>
      <c r="I10" s="30">
        <f>'Серп 2022 (365)'!I10+'Мест 2022 (912)'!I10</f>
        <v>120390</v>
      </c>
      <c r="J10" s="14"/>
    </row>
    <row r="11" spans="1:10" x14ac:dyDescent="0.25">
      <c r="A11" s="16" t="s">
        <v>8</v>
      </c>
      <c r="B11" s="13"/>
      <c r="C11" s="30">
        <f>'Серп 2022 (365)'!C11+'Мест 2022 (912)'!C11</f>
        <v>0</v>
      </c>
      <c r="D11" s="13" t="s">
        <v>34</v>
      </c>
      <c r="E11" s="30">
        <f>'Серп 2022 (365)'!E11+'Мест 2022 (912)'!E11</f>
        <v>113088</v>
      </c>
      <c r="F11" s="17" t="s">
        <v>32</v>
      </c>
      <c r="G11" s="30">
        <f>'Серп 2022 (365)'!G11+'Мест 2022 (912)'!G11</f>
        <v>11315</v>
      </c>
      <c r="H11" s="13">
        <f>'Серп 2022 (365)'!H11+'Мест 2022 (912)'!H11</f>
        <v>5</v>
      </c>
      <c r="I11" s="30">
        <f>'Серп 2022 (365)'!I11+'Мест 2022 (912)'!I11</f>
        <v>124403</v>
      </c>
      <c r="J11" s="14"/>
    </row>
    <row r="12" spans="1:10" x14ac:dyDescent="0.25">
      <c r="A12" s="16" t="s">
        <v>9</v>
      </c>
      <c r="B12" s="13"/>
      <c r="C12" s="30">
        <f>'Серп 2022 (365)'!C12+'Мест 2022 (912)'!C12</f>
        <v>0</v>
      </c>
      <c r="D12" s="13" t="s">
        <v>35</v>
      </c>
      <c r="E12" s="30">
        <f>'Серп 2022 (365)'!E12+'Мест 2022 (912)'!E12</f>
        <v>109440</v>
      </c>
      <c r="F12" s="17" t="s">
        <v>33</v>
      </c>
      <c r="G12" s="30">
        <f>'Серп 2022 (365)'!G12+'Мест 2022 (912)'!G12</f>
        <v>10950</v>
      </c>
      <c r="H12" s="13">
        <f>'Серп 2022 (365)'!H12+'Мест 2022 (912)'!H12</f>
        <v>5</v>
      </c>
      <c r="I12" s="30">
        <f>'Серп 2022 (365)'!I12+'Мест 2022 (912)'!I12</f>
        <v>120390</v>
      </c>
      <c r="J12" s="14"/>
    </row>
    <row r="13" spans="1:10" x14ac:dyDescent="0.25">
      <c r="A13" s="16" t="s">
        <v>11</v>
      </c>
      <c r="C13" s="30">
        <f>'Серп 2022 (365)'!C13+'Мест 2022 (912)'!C13</f>
        <v>0</v>
      </c>
      <c r="D13" s="13"/>
      <c r="E13" s="30">
        <f>'Серп 2022 (365)'!E13+'Мест 2022 (912)'!E13</f>
        <v>0</v>
      </c>
      <c r="F13" s="17"/>
      <c r="G13" s="30">
        <f>'Серп 2022 (365)'!G13+'Мест 2022 (912)'!G13</f>
        <v>0</v>
      </c>
      <c r="H13" s="13">
        <f>'Серп 2022 (365)'!H13+'Мест 2022 (912)'!H13</f>
        <v>0</v>
      </c>
      <c r="I13" s="30">
        <f>'Серп 2022 (365)'!I13+'Мест 2022 (912)'!I13</f>
        <v>0</v>
      </c>
      <c r="J13" s="14"/>
    </row>
    <row r="14" spans="1:10" ht="30" customHeight="1" x14ac:dyDescent="0.25">
      <c r="A14" s="16" t="s">
        <v>12</v>
      </c>
      <c r="B14" s="13"/>
      <c r="C14" s="30">
        <f>'Серп 2022 (365)'!C14+'Мест 2022 (912)'!C14</f>
        <v>0</v>
      </c>
      <c r="D14" s="26"/>
      <c r="E14" s="30">
        <f>'Серп 2022 (365)'!E14+'Мест 2022 (912)'!E14</f>
        <v>0</v>
      </c>
      <c r="F14" s="17"/>
      <c r="G14" s="30">
        <f>'Серп 2022 (365)'!G14+'Мест 2022 (912)'!G14</f>
        <v>0</v>
      </c>
      <c r="H14" s="13">
        <f>'Серп 2022 (365)'!H14+'Мест 2022 (912)'!H14</f>
        <v>0</v>
      </c>
      <c r="I14" s="30">
        <f>'Серп 2022 (365)'!I14+'Мест 2022 (912)'!I14</f>
        <v>0</v>
      </c>
      <c r="J14" s="17"/>
    </row>
    <row r="15" spans="1:10" x14ac:dyDescent="0.25">
      <c r="A15" s="16" t="s">
        <v>13</v>
      </c>
      <c r="B15" s="13"/>
      <c r="C15" s="30">
        <f>'Серп 2022 (365)'!C15+'Мест 2022 (912)'!C15</f>
        <v>0</v>
      </c>
      <c r="D15" s="13" t="s">
        <v>39</v>
      </c>
      <c r="E15" s="30">
        <f>'Серп 2022 (365)'!E15+'Мест 2022 (912)'!E15</f>
        <v>82080</v>
      </c>
      <c r="F15" s="13"/>
      <c r="G15" s="30">
        <f>'Серп 2022 (365)'!G15+'Мест 2022 (912)'!G15</f>
        <v>0</v>
      </c>
      <c r="H15" s="13">
        <f>'Серп 2022 (365)'!H15+'Мест 2022 (912)'!H15</f>
        <v>3</v>
      </c>
      <c r="I15" s="30">
        <f>'Серп 2022 (365)'!I15+'Мест 2022 (912)'!I15</f>
        <v>82080</v>
      </c>
      <c r="J15" s="14"/>
    </row>
    <row r="16" spans="1:10" x14ac:dyDescent="0.25">
      <c r="A16" s="16" t="s">
        <v>14</v>
      </c>
      <c r="B16" s="13"/>
      <c r="C16" s="30">
        <f>'Серп 2022 (365)'!C16+'Мест 2022 (912)'!C16</f>
        <v>0</v>
      </c>
      <c r="D16" s="13" t="s">
        <v>40</v>
      </c>
      <c r="E16" s="30">
        <f>'Серп 2022 (365)'!E16+'Мест 2022 (912)'!E16</f>
        <v>84816</v>
      </c>
      <c r="F16" s="13"/>
      <c r="G16" s="30">
        <f>'Серп 2022 (365)'!G16+'Мест 2022 (912)'!G16</f>
        <v>0</v>
      </c>
      <c r="H16" s="13">
        <f>'Серп 2022 (365)'!H16+'Мест 2022 (912)'!H16</f>
        <v>3</v>
      </c>
      <c r="I16" s="30">
        <f>'Серп 2022 (365)'!I16+'Мест 2022 (912)'!I16</f>
        <v>84816</v>
      </c>
      <c r="J16" s="17"/>
    </row>
    <row r="17" spans="1:10" x14ac:dyDescent="0.25">
      <c r="A17" s="16" t="s">
        <v>15</v>
      </c>
      <c r="B17" s="13"/>
      <c r="C17" s="30">
        <f>'Серп 2022 (365)'!C17+'Мест 2022 (912)'!C17</f>
        <v>0</v>
      </c>
      <c r="D17" s="13" t="s">
        <v>39</v>
      </c>
      <c r="E17" s="30">
        <f>'Серп 2022 (365)'!E17+'Мест 2022 (912)'!E17</f>
        <v>82080</v>
      </c>
      <c r="F17" s="13"/>
      <c r="G17" s="30">
        <f>'Серп 2022 (365)'!G17+'Мест 2022 (912)'!G17</f>
        <v>0</v>
      </c>
      <c r="H17" s="13">
        <f>'Серп 2022 (365)'!H17+'Мест 2022 (912)'!H17</f>
        <v>3</v>
      </c>
      <c r="I17" s="30">
        <f>'Серп 2022 (365)'!I17+'Мест 2022 (912)'!I17</f>
        <v>82080</v>
      </c>
      <c r="J17" s="14"/>
    </row>
    <row r="18" spans="1:10" x14ac:dyDescent="0.25">
      <c r="A18" s="16" t="s">
        <v>16</v>
      </c>
      <c r="B18" s="13"/>
      <c r="C18" s="30">
        <f>'Серп 2022 (365)'!C18+'Мест 2022 (912)'!C18</f>
        <v>0</v>
      </c>
      <c r="D18" s="13" t="s">
        <v>40</v>
      </c>
      <c r="E18" s="30">
        <f>'Серп 2022 (365)'!E18+'Мест 2022 (912)'!E18</f>
        <v>84816</v>
      </c>
      <c r="F18" s="13"/>
      <c r="G18" s="30">
        <f>'Серп 2022 (365)'!G18+'Мест 2022 (912)'!G18</f>
        <v>0</v>
      </c>
      <c r="H18" s="13">
        <f>'Серп 2022 (365)'!H18+'Мест 2022 (912)'!H18</f>
        <v>3</v>
      </c>
      <c r="I18" s="30">
        <f>'Серп 2022 (365)'!I18+'Мест 2022 (912)'!I18</f>
        <v>84816</v>
      </c>
      <c r="J18" s="17"/>
    </row>
    <row r="19" spans="1:10" x14ac:dyDescent="0.25">
      <c r="A19" s="20" t="s">
        <v>10</v>
      </c>
      <c r="B19" s="26"/>
      <c r="C19" s="31">
        <f>SUM(C7:C18)</f>
        <v>0</v>
      </c>
      <c r="D19" s="31"/>
      <c r="E19" s="31">
        <f>SUM(E7:E18)</f>
        <v>943008</v>
      </c>
      <c r="F19" s="28"/>
      <c r="G19" s="28">
        <f>SUM(G7:G18)</f>
        <v>60955</v>
      </c>
      <c r="H19" s="31"/>
      <c r="I19" s="28">
        <f>SUM(I7:I18)</f>
        <v>1003963</v>
      </c>
      <c r="J19" s="22"/>
    </row>
    <row r="20" spans="1:10" ht="16.5" customHeight="1" x14ac:dyDescent="0.25">
      <c r="A20" s="57"/>
      <c r="B20" s="57"/>
      <c r="C20" s="57"/>
      <c r="D20" s="57"/>
      <c r="E20" s="57"/>
      <c r="F20" s="57"/>
      <c r="G20" s="53"/>
      <c r="H20" s="53"/>
      <c r="I20" s="34"/>
      <c r="J20" s="34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35"/>
      <c r="J21" s="35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35"/>
      <c r="J22" s="35"/>
    </row>
    <row r="23" spans="1:10" x14ac:dyDescent="0.25">
      <c r="C23" s="39"/>
      <c r="D23" s="39" t="s">
        <v>17</v>
      </c>
      <c r="E23" s="39"/>
      <c r="F23" s="40"/>
      <c r="G23" s="47" t="s">
        <v>41</v>
      </c>
      <c r="H23" s="47"/>
    </row>
    <row r="24" spans="1:10" x14ac:dyDescent="0.25">
      <c r="C24" s="45"/>
      <c r="D24" s="45"/>
      <c r="E24" s="45"/>
      <c r="F24" s="40"/>
      <c r="G24" s="47"/>
      <c r="H24" s="47"/>
    </row>
    <row r="25" spans="1:10" x14ac:dyDescent="0.25">
      <c r="C25" s="39"/>
      <c r="D25" s="39" t="s">
        <v>20</v>
      </c>
      <c r="E25" s="39"/>
      <c r="F25" s="40"/>
      <c r="G25" s="49" t="s">
        <v>22</v>
      </c>
      <c r="H25" s="49"/>
    </row>
    <row r="26" spans="1:10" x14ac:dyDescent="0.25">
      <c r="A26" s="2"/>
      <c r="B26" s="2"/>
      <c r="C26" s="2"/>
      <c r="D26" s="2"/>
      <c r="E26" s="2"/>
      <c r="F26" s="2"/>
      <c r="G26" s="2"/>
      <c r="H26" s="23"/>
      <c r="I26" s="36"/>
      <c r="J26" s="36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36"/>
      <c r="J27" s="36"/>
    </row>
  </sheetData>
  <mergeCells count="6">
    <mergeCell ref="A20:F20"/>
    <mergeCell ref="A1:J1"/>
    <mergeCell ref="A2:J2"/>
    <mergeCell ref="A3:J3"/>
    <mergeCell ref="A4:J4"/>
    <mergeCell ref="H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Серп 2022 (365)</vt:lpstr>
      <vt:lpstr>Мест 2022 (912)</vt:lpstr>
      <vt:lpstr>ПИТ 2022всего (365,912)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2023-02-21T07:02:47Z</dcterms:modified>
</cp:coreProperties>
</file>